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01 - Napájecí zdroje" sheetId="2" r:id="rId2"/>
    <sheet name="PS02 - PZS P2147 km 78,95..." sheetId="3" r:id="rId3"/>
    <sheet name="PS03 - PZS P2350 km 31,89..." sheetId="4" r:id="rId4"/>
    <sheet name="PS04 - PZS P2154 km 99,18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'PS01 - Napájecí zdroje'!$C$117:$K$225</definedName>
    <definedName name="_xlnm.Print_Area" localSheetId="1">'PS01 - Napájecí zdroje'!$C$105:$K$225</definedName>
    <definedName name="_xlnm.Print_Titles" localSheetId="1">'PS01 - Napájecí zdroje'!$117:$117</definedName>
    <definedName name="_xlnm._FilterDatabase" localSheetId="2" hidden="1">'PS02 - PZS P2147 km 78,95...'!$C$120:$K$207</definedName>
    <definedName name="_xlnm.Print_Area" localSheetId="2">'PS02 - PZS P2147 km 78,95...'!$C$108:$K$207</definedName>
    <definedName name="_xlnm.Print_Titles" localSheetId="2">'PS02 - PZS P2147 km 78,95...'!$120:$120</definedName>
    <definedName name="_xlnm._FilterDatabase" localSheetId="3" hidden="1">'PS03 - PZS P2350 km 31,89...'!$C$120:$K$207</definedName>
    <definedName name="_xlnm.Print_Area" localSheetId="3">'PS03 - PZS P2350 km 31,89...'!$C$108:$K$207</definedName>
    <definedName name="_xlnm.Print_Titles" localSheetId="3">'PS03 - PZS P2350 km 31,89...'!$120:$120</definedName>
    <definedName name="_xlnm._FilterDatabase" localSheetId="4" hidden="1">'PS04 - PZS P2154 km 99,18...'!$C$120:$K$205</definedName>
    <definedName name="_xlnm.Print_Area" localSheetId="4">'PS04 - PZS P2154 km 99,18...'!$C$108:$K$205</definedName>
    <definedName name="_xlnm.Print_Titles" localSheetId="4">'PS04 - PZS P2154 km 99,18...'!$120:$120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T195"/>
  <c r="R196"/>
  <c r="R195"/>
  <c r="P196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J118"/>
  <c r="F115"/>
  <c r="E113"/>
  <c r="J92"/>
  <c r="F89"/>
  <c r="E87"/>
  <c r="J21"/>
  <c r="E21"/>
  <c r="J117"/>
  <c r="J20"/>
  <c r="J18"/>
  <c r="E18"/>
  <c r="F118"/>
  <c r="J17"/>
  <c r="J15"/>
  <c r="E15"/>
  <c r="F91"/>
  <c r="J14"/>
  <c r="J12"/>
  <c r="J115"/>
  <c r="E7"/>
  <c r="E111"/>
  <c i="4" r="J37"/>
  <c r="J36"/>
  <c i="1" r="AY97"/>
  <c i="4" r="J35"/>
  <c i="1" r="AX97"/>
  <c i="4"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T197"/>
  <c r="R198"/>
  <c r="R197"/>
  <c r="P198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F115"/>
  <c r="E113"/>
  <c r="F89"/>
  <c r="E87"/>
  <c r="J24"/>
  <c r="E24"/>
  <c r="J118"/>
  <c r="J23"/>
  <c r="J21"/>
  <c r="E21"/>
  <c r="J91"/>
  <c r="J20"/>
  <c r="J18"/>
  <c r="E18"/>
  <c r="F118"/>
  <c r="J17"/>
  <c r="J15"/>
  <c r="E15"/>
  <c r="F117"/>
  <c r="J14"/>
  <c r="J12"/>
  <c r="J115"/>
  <c r="E7"/>
  <c r="E111"/>
  <c i="3" r="J37"/>
  <c r="J36"/>
  <c i="1" r="AY96"/>
  <c i="3" r="J35"/>
  <c i="1" r="AX96"/>
  <c i="3"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T197"/>
  <c r="R198"/>
  <c r="R197"/>
  <c r="P198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F115"/>
  <c r="E113"/>
  <c r="F89"/>
  <c r="E87"/>
  <c r="J24"/>
  <c r="E24"/>
  <c r="J92"/>
  <c r="J23"/>
  <c r="J21"/>
  <c r="E21"/>
  <c r="J117"/>
  <c r="J20"/>
  <c r="J18"/>
  <c r="E18"/>
  <c r="F118"/>
  <c r="J17"/>
  <c r="J15"/>
  <c r="E15"/>
  <c r="F117"/>
  <c r="J14"/>
  <c r="J12"/>
  <c r="J89"/>
  <c r="E7"/>
  <c r="E111"/>
  <c i="2" r="J37"/>
  <c r="J36"/>
  <c i="1" r="AY95"/>
  <c i="2" r="J35"/>
  <c i="1" r="AX95"/>
  <c i="2" r="BI224"/>
  <c r="BH224"/>
  <c r="BG224"/>
  <c r="BF224"/>
  <c r="T224"/>
  <c r="T223"/>
  <c r="R224"/>
  <c r="R223"/>
  <c r="P224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J115"/>
  <c r="F112"/>
  <c r="E110"/>
  <c r="J92"/>
  <c r="F89"/>
  <c r="E87"/>
  <c r="J21"/>
  <c r="E21"/>
  <c r="J91"/>
  <c r="J20"/>
  <c r="J18"/>
  <c r="E18"/>
  <c r="F115"/>
  <c r="J17"/>
  <c r="J15"/>
  <c r="E15"/>
  <c r="F91"/>
  <c r="J14"/>
  <c r="J12"/>
  <c r="J112"/>
  <c r="E7"/>
  <c r="E108"/>
  <c i="1" r="L90"/>
  <c r="AM90"/>
  <c r="AM89"/>
  <c r="L89"/>
  <c r="AM87"/>
  <c r="L87"/>
  <c r="L85"/>
  <c r="L84"/>
  <c i="2" r="J211"/>
  <c r="BK199"/>
  <c r="J154"/>
  <c r="J219"/>
  <c r="BK187"/>
  <c r="J162"/>
  <c r="J149"/>
  <c r="BK121"/>
  <c r="J215"/>
  <c r="J199"/>
  <c r="J185"/>
  <c r="BK135"/>
  <c r="BK119"/>
  <c r="J207"/>
  <c r="BK193"/>
  <c r="J151"/>
  <c r="J125"/>
  <c r="J160"/>
  <c r="J168"/>
  <c r="BK145"/>
  <c r="BK125"/>
  <c i="3" r="J185"/>
  <c r="J195"/>
  <c r="J168"/>
  <c r="J201"/>
  <c r="BK178"/>
  <c r="BK162"/>
  <c r="J147"/>
  <c r="J133"/>
  <c r="BK187"/>
  <c r="J172"/>
  <c r="BK160"/>
  <c r="BK133"/>
  <c r="BK204"/>
  <c r="BK180"/>
  <c r="BK145"/>
  <c i="4" r="BK206"/>
  <c r="BK185"/>
  <c r="J170"/>
  <c r="J135"/>
  <c r="J189"/>
  <c r="J160"/>
  <c r="J133"/>
  <c r="J206"/>
  <c r="BK180"/>
  <c r="J164"/>
  <c r="J145"/>
  <c r="BK133"/>
  <c r="J198"/>
  <c r="BK178"/>
  <c r="BK164"/>
  <c r="BK145"/>
  <c r="J141"/>
  <c i="5" r="BK191"/>
  <c r="J162"/>
  <c r="J135"/>
  <c r="J183"/>
  <c r="J149"/>
  <c r="BK127"/>
  <c r="J172"/>
  <c r="BK164"/>
  <c r="BK139"/>
  <c r="J154"/>
  <c r="BK123"/>
  <c r="J185"/>
  <c r="BK162"/>
  <c r="J131"/>
  <c r="BK170"/>
  <c r="BK125"/>
  <c i="2" r="BK215"/>
  <c r="BK170"/>
  <c r="BK131"/>
  <c r="BK189"/>
  <c r="BK174"/>
  <c r="BK151"/>
  <c r="J143"/>
  <c r="J221"/>
  <c r="J203"/>
  <c r="BK191"/>
  <c r="BK172"/>
  <c r="BK137"/>
  <c r="J123"/>
  <c r="BK211"/>
  <c r="J195"/>
  <c r="J164"/>
  <c r="BK127"/>
  <c r="BK181"/>
  <c r="BK149"/>
  <c r="J127"/>
  <c r="J156"/>
  <c i="3" r="BK206"/>
  <c r="J141"/>
  <c r="J180"/>
  <c r="BK149"/>
  <c r="BK125"/>
  <c r="BK191"/>
  <c r="J174"/>
  <c r="J156"/>
  <c r="J137"/>
  <c r="J206"/>
  <c r="BK193"/>
  <c r="J176"/>
  <c r="J166"/>
  <c r="BK129"/>
  <c r="BK195"/>
  <c r="BK164"/>
  <c r="BK147"/>
  <c i="4" r="J187"/>
  <c r="J178"/>
  <c r="BK153"/>
  <c r="J137"/>
  <c r="J195"/>
  <c r="J174"/>
  <c r="J156"/>
  <c r="J123"/>
  <c r="BK187"/>
  <c r="BK174"/>
  <c r="J153"/>
  <c r="J139"/>
  <c r="J129"/>
  <c r="BK189"/>
  <c r="BK166"/>
  <c r="BK156"/>
  <c r="J143"/>
  <c i="5" r="J204"/>
  <c r="J180"/>
  <c r="BK154"/>
  <c r="BK133"/>
  <c r="BK176"/>
  <c r="J147"/>
  <c r="BK131"/>
  <c r="J174"/>
  <c r="J156"/>
  <c r="BK180"/>
  <c r="BK145"/>
  <c r="BK204"/>
  <c r="BK183"/>
  <c r="BK141"/>
  <c r="BK202"/>
  <c r="J151"/>
  <c i="2" r="J205"/>
  <c r="J189"/>
  <c r="J141"/>
  <c r="J209"/>
  <c r="J183"/>
  <c r="BK160"/>
  <c r="J139"/>
  <c r="BK217"/>
  <c r="BK201"/>
  <c r="J187"/>
  <c r="J170"/>
  <c r="BK162"/>
  <c r="J217"/>
  <c r="J197"/>
  <c r="BK178"/>
  <c r="J121"/>
  <c r="J174"/>
  <c r="J131"/>
  <c r="BK158"/>
  <c r="J135"/>
  <c i="1" r="AS94"/>
  <c i="3" r="BK141"/>
  <c r="J182"/>
  <c r="J164"/>
  <c r="BK151"/>
  <c r="J135"/>
  <c r="BK201"/>
  <c r="J178"/>
  <c r="J162"/>
  <c r="BK139"/>
  <c r="J123"/>
  <c r="J193"/>
  <c r="BK174"/>
  <c r="J149"/>
  <c r="BK135"/>
  <c i="4" r="BK191"/>
  <c r="J180"/>
  <c r="BK160"/>
  <c r="BK141"/>
  <c r="J185"/>
  <c r="J162"/>
  <c r="BK131"/>
  <c r="J204"/>
  <c r="J176"/>
  <c r="BK158"/>
  <c r="BK143"/>
  <c r="J125"/>
  <c r="J193"/>
  <c r="BK168"/>
  <c r="BK147"/>
  <c r="J131"/>
  <c i="5" r="J202"/>
  <c r="J176"/>
  <c r="BK149"/>
  <c r="J196"/>
  <c r="J168"/>
  <c r="BK135"/>
  <c r="J193"/>
  <c r="BK168"/>
  <c r="BK151"/>
  <c r="J129"/>
  <c r="J139"/>
  <c r="J187"/>
  <c r="BK174"/>
  <c r="J137"/>
  <c r="BK178"/>
  <c i="2" r="BK219"/>
  <c r="J191"/>
  <c r="J147"/>
  <c r="J193"/>
  <c r="J172"/>
  <c r="BK154"/>
  <c r="J145"/>
  <c r="BK224"/>
  <c r="BK207"/>
  <c r="BK197"/>
  <c r="BK168"/>
  <c r="J158"/>
  <c r="J129"/>
  <c r="J213"/>
  <c r="J201"/>
  <c r="J166"/>
  <c r="BK133"/>
  <c r="BK183"/>
  <c r="BK139"/>
  <c r="BK166"/>
  <c r="BK143"/>
  <c i="3" r="BK176"/>
  <c r="BK131"/>
  <c r="BK172"/>
  <c r="BK143"/>
  <c r="BK123"/>
  <c r="J187"/>
  <c r="BK166"/>
  <c r="BK153"/>
  <c r="J139"/>
  <c r="J129"/>
  <c r="J198"/>
  <c r="BK170"/>
  <c r="J151"/>
  <c r="J125"/>
  <c r="BK198"/>
  <c r="BK185"/>
  <c r="BK156"/>
  <c r="J127"/>
  <c i="4" r="J201"/>
  <c r="BK182"/>
  <c r="J151"/>
  <c r="BK125"/>
  <c r="BK193"/>
  <c r="BK172"/>
  <c r="BK139"/>
  <c r="BK198"/>
  <c r="J166"/>
  <c r="BK151"/>
  <c r="BK137"/>
  <c r="BK123"/>
  <c r="BK176"/>
  <c r="BK162"/>
  <c r="BK135"/>
  <c i="5" r="J189"/>
  <c r="J164"/>
  <c r="BK143"/>
  <c r="BK187"/>
  <c r="BK158"/>
  <c r="J141"/>
  <c r="BK185"/>
  <c r="J166"/>
  <c r="J145"/>
  <c r="J158"/>
  <c r="BK129"/>
  <c r="J191"/>
  <c r="BK166"/>
  <c r="J133"/>
  <c r="BK189"/>
  <c r="J127"/>
  <c i="2" r="BK203"/>
  <c r="BK185"/>
  <c r="BK205"/>
  <c r="J178"/>
  <c r="BK147"/>
  <c r="J119"/>
  <c r="BK213"/>
  <c r="BK195"/>
  <c r="J176"/>
  <c r="BK164"/>
  <c r="J133"/>
  <c r="BK221"/>
  <c r="BK209"/>
  <c r="J181"/>
  <c r="BK156"/>
  <c r="BK129"/>
  <c r="BK176"/>
  <c r="BK141"/>
  <c r="J224"/>
  <c r="J137"/>
  <c r="BK123"/>
  <c i="3" r="BK158"/>
  <c r="BK189"/>
  <c r="J153"/>
  <c r="J131"/>
  <c r="J189"/>
  <c r="J170"/>
  <c r="J160"/>
  <c r="J143"/>
  <c r="J204"/>
  <c r="BK182"/>
  <c r="BK168"/>
  <c r="J145"/>
  <c r="BK127"/>
  <c r="J191"/>
  <c r="J158"/>
  <c r="BK137"/>
  <c i="4" r="BK204"/>
  <c r="J168"/>
  <c r="J147"/>
  <c r="BK201"/>
  <c r="J182"/>
  <c r="BK149"/>
  <c r="BK129"/>
  <c r="J191"/>
  <c r="BK170"/>
  <c r="J149"/>
  <c r="BK127"/>
  <c r="BK195"/>
  <c r="J172"/>
  <c r="J158"/>
  <c r="J127"/>
  <c i="5" r="J199"/>
  <c r="BK172"/>
  <c r="BK147"/>
  <c r="J125"/>
  <c r="BK156"/>
  <c r="J123"/>
  <c r="J170"/>
  <c r="BK160"/>
  <c r="BK196"/>
  <c r="J143"/>
  <c r="BK199"/>
  <c r="J178"/>
  <c r="J160"/>
  <c r="BK193"/>
  <c r="BK137"/>
  <c i="2" l="1" r="P153"/>
  <c r="P118"/>
  <c i="1" r="AU95"/>
  <c i="3" r="T122"/>
  <c r="T155"/>
  <c r="BK200"/>
  <c r="J200"/>
  <c r="J101"/>
  <c i="4" r="T122"/>
  <c r="P184"/>
  <c r="T200"/>
  <c i="3" r="R122"/>
  <c r="P155"/>
  <c r="P184"/>
  <c r="R200"/>
  <c i="4" r="R122"/>
  <c r="P155"/>
  <c r="T184"/>
  <c r="R200"/>
  <c i="5" r="R122"/>
  <c i="2" r="BK153"/>
  <c r="J153"/>
  <c r="J97"/>
  <c i="3" r="BK184"/>
  <c r="J184"/>
  <c r="J99"/>
  <c i="4" r="T155"/>
  <c i="5" r="P153"/>
  <c i="2" r="T153"/>
  <c r="T118"/>
  <c i="3" r="P122"/>
  <c r="R155"/>
  <c r="T184"/>
  <c r="T200"/>
  <c i="4" r="P122"/>
  <c r="R155"/>
  <c r="R184"/>
  <c r="BK200"/>
  <c r="J200"/>
  <c r="J101"/>
  <c i="5" r="BK122"/>
  <c r="T122"/>
  <c r="T153"/>
  <c r="P182"/>
  <c r="R182"/>
  <c r="R198"/>
  <c i="2" r="R153"/>
  <c r="R118"/>
  <c i="3" r="BK122"/>
  <c r="BK155"/>
  <c r="J155"/>
  <c r="J98"/>
  <c r="R184"/>
  <c r="P200"/>
  <c i="4" r="BK122"/>
  <c r="J122"/>
  <c r="J97"/>
  <c r="BK155"/>
  <c r="J155"/>
  <c r="J98"/>
  <c r="BK184"/>
  <c r="J184"/>
  <c r="J99"/>
  <c r="P200"/>
  <c i="5" r="P122"/>
  <c r="BK153"/>
  <c r="J153"/>
  <c r="J98"/>
  <c r="R153"/>
  <c r="BK182"/>
  <c r="J182"/>
  <c r="J99"/>
  <c r="T182"/>
  <c r="BK198"/>
  <c r="J198"/>
  <c r="J101"/>
  <c r="P198"/>
  <c r="T198"/>
  <c i="2" r="BK118"/>
  <c r="J118"/>
  <c i="3" r="BK197"/>
  <c r="J197"/>
  <c r="J100"/>
  <c i="2" r="BK223"/>
  <c r="J223"/>
  <c r="J98"/>
  <c i="5" r="BK195"/>
  <c r="J195"/>
  <c r="J100"/>
  <c i="4" r="BK197"/>
  <c r="J197"/>
  <c r="J100"/>
  <c i="5" r="J89"/>
  <c r="BE123"/>
  <c r="BE135"/>
  <c r="BE147"/>
  <c r="BE164"/>
  <c r="BE172"/>
  <c r="BE176"/>
  <c r="BE183"/>
  <c r="BE187"/>
  <c r="BE129"/>
  <c r="BE139"/>
  <c r="BE158"/>
  <c r="BE180"/>
  <c r="BE191"/>
  <c r="BE202"/>
  <c r="E85"/>
  <c r="J91"/>
  <c r="F117"/>
  <c r="BE127"/>
  <c r="BE141"/>
  <c r="BE151"/>
  <c r="BE185"/>
  <c r="BE189"/>
  <c r="BE199"/>
  <c r="BE137"/>
  <c r="BE143"/>
  <c r="BE149"/>
  <c r="BE162"/>
  <c r="BE196"/>
  <c r="F92"/>
  <c r="BE125"/>
  <c r="BE133"/>
  <c r="BE154"/>
  <c r="BE193"/>
  <c r="BE204"/>
  <c r="BE131"/>
  <c r="BE145"/>
  <c r="BE156"/>
  <c r="BE160"/>
  <c r="BE166"/>
  <c r="BE168"/>
  <c r="BE170"/>
  <c r="BE174"/>
  <c r="BE178"/>
  <c i="4" r="BE127"/>
  <c r="BE180"/>
  <c i="3" r="J122"/>
  <c r="J97"/>
  <c i="4" r="E85"/>
  <c r="F91"/>
  <c r="J92"/>
  <c r="BE123"/>
  <c r="BE139"/>
  <c r="BE149"/>
  <c r="BE187"/>
  <c r="BE191"/>
  <c r="BE193"/>
  <c r="F92"/>
  <c r="BE129"/>
  <c r="BE137"/>
  <c r="BE145"/>
  <c r="BE147"/>
  <c r="BE153"/>
  <c r="BE160"/>
  <c r="BE164"/>
  <c r="BE172"/>
  <c r="BE176"/>
  <c r="BE185"/>
  <c r="BE201"/>
  <c r="BE204"/>
  <c r="J89"/>
  <c r="J117"/>
  <c r="BE125"/>
  <c r="BE131"/>
  <c r="BE133"/>
  <c r="BE135"/>
  <c r="BE141"/>
  <c r="BE151"/>
  <c r="BE158"/>
  <c r="BE162"/>
  <c r="BE170"/>
  <c r="BE182"/>
  <c r="BE189"/>
  <c r="BE198"/>
  <c r="BE143"/>
  <c r="BE156"/>
  <c r="BE166"/>
  <c r="BE168"/>
  <c r="BE174"/>
  <c r="BE178"/>
  <c r="BE195"/>
  <c r="BE206"/>
  <c i="3" r="E85"/>
  <c r="F92"/>
  <c r="J118"/>
  <c r="BE129"/>
  <c r="BE131"/>
  <c r="BE133"/>
  <c r="BE151"/>
  <c r="BE160"/>
  <c r="BE162"/>
  <c r="BE166"/>
  <c r="BE168"/>
  <c r="BE189"/>
  <c r="BE206"/>
  <c r="J91"/>
  <c r="J115"/>
  <c r="BE141"/>
  <c r="BE153"/>
  <c r="BE164"/>
  <c r="BE174"/>
  <c r="BE180"/>
  <c r="BE185"/>
  <c r="BE187"/>
  <c r="BE198"/>
  <c r="BE204"/>
  <c i="2" r="J96"/>
  <c i="3" r="F91"/>
  <c r="BE123"/>
  <c r="BE125"/>
  <c r="BE143"/>
  <c r="BE145"/>
  <c r="BE149"/>
  <c r="BE172"/>
  <c r="BE193"/>
  <c r="BE195"/>
  <c r="BE135"/>
  <c r="BE137"/>
  <c r="BE139"/>
  <c r="BE147"/>
  <c r="BE156"/>
  <c r="BE158"/>
  <c r="BE176"/>
  <c r="BE178"/>
  <c r="BE182"/>
  <c r="BE191"/>
  <c r="BE127"/>
  <c r="BE170"/>
  <c r="BE201"/>
  <c i="2" r="E85"/>
  <c r="F92"/>
  <c r="F114"/>
  <c r="BE121"/>
  <c r="BE127"/>
  <c r="BE141"/>
  <c r="BE154"/>
  <c r="BE162"/>
  <c r="BE170"/>
  <c r="J89"/>
  <c r="J114"/>
  <c r="BE123"/>
  <c r="BE125"/>
  <c r="BE147"/>
  <c r="BE119"/>
  <c r="BE135"/>
  <c r="BE149"/>
  <c r="BE185"/>
  <c r="BE187"/>
  <c r="BE189"/>
  <c r="BE195"/>
  <c r="BE197"/>
  <c r="BE203"/>
  <c r="BE215"/>
  <c r="BE219"/>
  <c r="BE224"/>
  <c r="BE131"/>
  <c r="BE151"/>
  <c r="BE156"/>
  <c r="BE166"/>
  <c r="BE178"/>
  <c r="BE211"/>
  <c r="BE221"/>
  <c r="BE133"/>
  <c r="BE158"/>
  <c r="BE168"/>
  <c r="BE176"/>
  <c r="BE183"/>
  <c r="BE193"/>
  <c r="BE199"/>
  <c r="BE201"/>
  <c r="BE209"/>
  <c r="BE217"/>
  <c r="BE129"/>
  <c r="BE137"/>
  <c r="BE139"/>
  <c r="BE143"/>
  <c r="BE145"/>
  <c r="BE160"/>
  <c r="BE164"/>
  <c r="BE172"/>
  <c r="BE174"/>
  <c r="BE181"/>
  <c r="BE191"/>
  <c r="BE205"/>
  <c r="BE207"/>
  <c r="BE213"/>
  <c r="F34"/>
  <c i="1" r="BA95"/>
  <c i="4" r="F34"/>
  <c i="1" r="BA97"/>
  <c i="5" r="F34"/>
  <c i="1" r="BA98"/>
  <c i="2" r="J34"/>
  <c i="1" r="AW95"/>
  <c i="3" r="J34"/>
  <c i="1" r="AW96"/>
  <c i="4" r="F36"/>
  <c i="1" r="BC97"/>
  <c i="5" r="F37"/>
  <c i="1" r="BD98"/>
  <c i="2" r="F37"/>
  <c i="1" r="BD95"/>
  <c i="4" r="F35"/>
  <c i="1" r="BB97"/>
  <c i="5" r="F35"/>
  <c i="1" r="BB98"/>
  <c i="2" r="F35"/>
  <c i="1" r="BB95"/>
  <c i="3" r="F36"/>
  <c i="1" r="BC96"/>
  <c i="4" r="J34"/>
  <c i="1" r="AW97"/>
  <c i="5" r="F36"/>
  <c i="1" r="BC98"/>
  <c i="2" r="J30"/>
  <c r="F36"/>
  <c i="1" r="BC95"/>
  <c i="3" r="F37"/>
  <c i="1" r="BD96"/>
  <c i="5" r="J34"/>
  <c i="1" r="AW98"/>
  <c i="3" r="F34"/>
  <c i="1" r="BA96"/>
  <c i="3" r="F35"/>
  <c i="1" r="BB96"/>
  <c i="4" r="F37"/>
  <c i="1" r="BD97"/>
  <c i="4" l="1" r="P121"/>
  <c i="1" r="AU97"/>
  <c i="5" r="R121"/>
  <c r="BK121"/>
  <c r="J121"/>
  <c r="J96"/>
  <c i="3" r="R121"/>
  <c i="5" r="P121"/>
  <c i="1" r="AU98"/>
  <c i="3" r="BK121"/>
  <c r="J121"/>
  <c r="J96"/>
  <c i="5" r="T121"/>
  <c i="3" r="P121"/>
  <c i="1" r="AU96"/>
  <c i="4" r="R121"/>
  <c r="T121"/>
  <c i="3" r="T121"/>
  <c i="4" r="BK121"/>
  <c r="J121"/>
  <c i="1" r="AG95"/>
  <c i="5" r="J122"/>
  <c r="J97"/>
  <c i="2" r="F33"/>
  <c i="1" r="AZ95"/>
  <c i="4" r="F33"/>
  <c i="1" r="AZ97"/>
  <c i="4" r="J30"/>
  <c i="3" r="F33"/>
  <c i="1" r="AZ96"/>
  <c r="BB94"/>
  <c r="W31"/>
  <c i="5" r="J33"/>
  <c i="1" r="AV98"/>
  <c r="AT98"/>
  <c i="2" r="J33"/>
  <c i="1" r="AV95"/>
  <c r="AT95"/>
  <c r="AN95"/>
  <c i="5" r="F33"/>
  <c i="1" r="AZ98"/>
  <c i="3" r="J33"/>
  <c i="1" r="AV96"/>
  <c r="AT96"/>
  <c r="BA94"/>
  <c r="W30"/>
  <c r="BC94"/>
  <c r="W32"/>
  <c i="4" r="J33"/>
  <c i="1" r="AV97"/>
  <c r="AT97"/>
  <c r="BD94"/>
  <c r="W33"/>
  <c i="4" l="1" r="J96"/>
  <c i="1" r="AG97"/>
  <c i="4" r="J39"/>
  <c i="2" r="J39"/>
  <c i="1" r="AN97"/>
  <c r="AU94"/>
  <c i="5" r="J30"/>
  <c i="1" r="AG98"/>
  <c r="AZ94"/>
  <c r="AV94"/>
  <c r="AK29"/>
  <c i="3" r="J30"/>
  <c i="1" r="AG96"/>
  <c r="AW94"/>
  <c r="AK30"/>
  <c r="AX94"/>
  <c r="AY94"/>
  <c i="3" l="1" r="J39"/>
  <c i="5" r="J39"/>
  <c i="1" r="AN98"/>
  <c r="AN96"/>
  <c r="AG94"/>
  <c r="AK26"/>
  <c r="AK35"/>
  <c r="W29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<sst xmlns="http://schemas.openxmlformats.org/spreadsheetml/2006/main">
  <si>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</si>
  <si>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</si>
  <si>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</si>
  <si>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</si>
  <si>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</si>
  <si>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{5bdf5022-2592-419f-9e4f-8b36cfda6fee}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</si>
  <si>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</si>
  <si>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</si>
  <si>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</si>
  <si>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</si>
  <si>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</si>
  <si>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</si>
  <si>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</si>
  <si>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</si>
  <si>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4103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</si>
  <si>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</si>
  <si>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</si>
  <si>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napájecích zdrojů v obvodu SSZT Ústí n.L. 2022-2023</t>
  </si>
  <si>
    <t>KSO:</t>
  </si>
  <si>
    <t>CC-CZ:</t>
  </si>
  <si>
    <t>Místo:</t>
  </si>
  <si>
    <t>OŘ Ústí n.L.</t>
  </si>
  <si>
    <t>Datum:</t>
  </si>
  <si>
    <t>2. 10. 2022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</si>
  <si>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</si>
  <si>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</si>
  <si>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</si>
  <si>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</si>
  <si>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</si>
  <si>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</si>
  <si>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</si>
  <si>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</si>
  <si>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</si>
  <si>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70994234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</si>
  <si>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</si>
  <si>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</si>
  <si>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</si>
  <si>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</si>
  <si>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</si>
  <si>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</si>
  <si>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</si>
  <si>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</si>
  <si>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</si>
  <si>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</si>
  <si>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</si>
  <si>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</si>
  <si>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</si>
  <si>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</si>
  <si>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</si>
  <si>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</si>
  <si>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</si>
  <si>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</si>
  <si>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</si>
  <si>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</si>
  <si>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</si>
  <si>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</si>
  <si>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</si>
  <si>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</si>
  <si>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</si>
  <si>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</si>
  <si>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</si>
  <si>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</si>
  <si>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</si>
  <si>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</si>
  <si>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</si>
  <si>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</si>
  <si>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</si>
  <si>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</si>
  <si>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</si>
  <si>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</si>
  <si>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</si>
  <si>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</si>
  <si>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</si>
  <si>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</si>
  <si>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</si>
  <si>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</si>
  <si>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</si>
  <si>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</si>
  <si>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</si>
  <si>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</si>
  <si>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PS01</t>
  </si>
  <si>
    <t>Napájecí zdroje</t>
  </si>
  <si>
    <t>STA</t>
  </si>
  <si>
    <t>1</t>
  </si>
  <si>
    <t>{3fb7e594-f2f5-45bc-9040-92ec0362e1dc}</t>
  </si>
  <si>
    <t>2</t>
  </si>
  <si>
    <t>PS02</t>
  </si>
  <si>
    <t>PZS P2147 km 78,952 Peruc</t>
  </si>
  <si>
    <t>{01351486-bb2f-4ffd-bae8-7f63f87a6e22}</t>
  </si>
  <si>
    <t>PS03</t>
  </si>
  <si>
    <t>PZS P2350 km 31,890 Solopysky</t>
  </si>
  <si>
    <t>{9680a6f4-6f73-4ff6-8cc2-cd58b875ce7d}</t>
  </si>
  <si>
    <t>PS04</t>
  </si>
  <si>
    <t>PZS P2154 km 99,187 Dobroměřice</t>
  </si>
  <si>
    <t>{d079e788-4e81-41d7-9d1d-84b9a6b221e9}</t>
  </si>
  <si>
    <t>KRYCÍ LIST SOUPISU PRACÍ</t>
  </si>
  <si>
    <t>Objekt:</t>
  </si>
  <si>
    <t>PS01 - Napájecí zdroje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</si>
  <si>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</si>
  <si>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</si>
  <si>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</si>
  <si>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</si>
  <si>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</si>
  <si>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</si>
  <si>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</si>
  <si>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</si>
  <si>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</si>
  <si>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</si>
  <si>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</si>
  <si>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</si>
  <si>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</si>
  <si>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</si>
  <si>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</si>
  <si>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</si>
  <si>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</si>
  <si>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</si>
  <si>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</si>
  <si>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</si>
  <si>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</si>
  <si>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7592910170</t>
  </si>
  <si>
    <t>Baterie Staniční akumulátory NiCd článek 1,2 V/150 Ah C5 s vláknitou elektrodou, cena včetně spojovacího materiálu a bateriového nosiče či stojanu</t>
  </si>
  <si>
    <t>kus</t>
  </si>
  <si>
    <t>Sborník UOŽI 01 2022</t>
  </si>
  <si>
    <t>8</t>
  </si>
  <si>
    <t>ROZPOCET</t>
  </si>
  <si>
    <t>4</t>
  </si>
  <si>
    <t>1994736460</t>
  </si>
  <si>
    <t>PP</t>
  </si>
  <si>
    <t>7592920275</t>
  </si>
  <si>
    <t xml:space="preserve">Baterie Staniční akumulátory Pb článek 2V/250 Ah C10 s pancéřovanou trubkovou elektrodou,  horizontální, uzavřený - gel, cena včetně spojovacího materiálu a bateriového nosiče či stojanu</t>
  </si>
  <si>
    <t>350586773</t>
  </si>
  <si>
    <t>3</t>
  </si>
  <si>
    <t>7592930520</t>
  </si>
  <si>
    <t>Baterie Staniční akumulátory Pb blok 12 V/7,2 Ah s mřížkovou elektrodou, uzavřený - AGM, 5+, cena včetně spojovacího materiálu a bateriového nosiče či stojanu</t>
  </si>
  <si>
    <t>1083512568</t>
  </si>
  <si>
    <t>7592910150</t>
  </si>
  <si>
    <t>Baterie Staniční akumulátory NiCd článek 1,2 V/60 Ah C5 s vláknitou elektrodou, cena včetně spojovacího materiálu a bateriového nosiče či stojanu</t>
  </si>
  <si>
    <t>25328893</t>
  </si>
  <si>
    <t>5</t>
  </si>
  <si>
    <t>7592910160</t>
  </si>
  <si>
    <t>Baterie Staniční akumulátory NiCd článek 1,2 V/110 Ah C5 s vláknitou elektrodou, cena včetně spojovacího materiálu a bateriového nosiče či stojanu</t>
  </si>
  <si>
    <t>1809712704</t>
  </si>
  <si>
    <t>6</t>
  </si>
  <si>
    <t>7592910165</t>
  </si>
  <si>
    <t>Baterie Staniční akumulátory NiCd článek 1,2 V/130 Ah C5 s vláknitou elektrodou, cena včetně spojovacího materiálu a bateriového nosiče či stojanu</t>
  </si>
  <si>
    <t>1575411684</t>
  </si>
  <si>
    <t>7</t>
  </si>
  <si>
    <t>7592910175</t>
  </si>
  <si>
    <t>Baterie Staniční akumulátory NiCd článek 1,2 V/170 Ah C5 s vláknitou elektrodou, cena včetně spojovacího materiálu a bateriového nosiče či stojanu</t>
  </si>
  <si>
    <t>-1001201402</t>
  </si>
  <si>
    <t>7592910185</t>
  </si>
  <si>
    <t>Baterie Staniční akumulátory NiCd článek 1,2 V/250 Ah C5 s vláknitou elektrodou, cena včetně spojovacího materiálu a bateriového nosiče či stojanu</t>
  </si>
  <si>
    <t>1951350306</t>
  </si>
  <si>
    <t>9</t>
  </si>
  <si>
    <t>7592910205</t>
  </si>
  <si>
    <t>Baterie Staniční akumulátory NiCd článek 1,2 V/510 Ah C5 s vláknitou elektrodou, cena včetně spojovacího materiálu a bateriového nosiče či stojanu</t>
  </si>
  <si>
    <t>1331245171</t>
  </si>
  <si>
    <t>10</t>
  </si>
  <si>
    <t>7592920720</t>
  </si>
  <si>
    <t xml:space="preserve">Baterie Staniční akumulátory Pb blok 12 V/20 Ah C10 s pancéřovanou trubkovou elektrodou,  uzavřený - gel, cena včetně spojovacího materiálu a bateriového nosiče či stojanu</t>
  </si>
  <si>
    <t>294618877</t>
  </si>
  <si>
    <t>11</t>
  </si>
  <si>
    <t>7592920760</t>
  </si>
  <si>
    <t xml:space="preserve">Baterie Staniční akumulátory Pb blok 12 V/180 Ah C10 s pancéřovanou trubkovou elektrodou,  uzavřený - gel, cena včetně spojovacího materiálu a bateriového nosiče či stojanu</t>
  </si>
  <si>
    <t>1310336856</t>
  </si>
  <si>
    <t>12</t>
  </si>
  <si>
    <t>7592930310</t>
  </si>
  <si>
    <t>Baterie Staniční akumulátory Pb blok 6V/220 Ah C10 s mřížkovou elektrodou, uzavřený - AGM, 12+, cena včetně spojovacího materiálu a bateriového nosiče či stojanu</t>
  </si>
  <si>
    <t>1502439210</t>
  </si>
  <si>
    <t>13</t>
  </si>
  <si>
    <t>7592930725</t>
  </si>
  <si>
    <t>Baterie Staniční akumulátory Pb blok 12V/110 Ah C10 s mřížkovou elektrodou, uzavřený - AGM, 12+, cena včetně spojovacího materiálu a bateriového nosiče či stojanu</t>
  </si>
  <si>
    <t>-1029563414</t>
  </si>
  <si>
    <t>14</t>
  </si>
  <si>
    <t>7592930755</t>
  </si>
  <si>
    <t>Baterie Staniční akumulátory Pb blok 12 V/150 Ah C10 s mřížkovou elektrodou, uzavřený - AGM, 12+, cena včetně spojovacího materiálu a bateriového nosiče či stojanu</t>
  </si>
  <si>
    <t>311957757</t>
  </si>
  <si>
    <t>7592940255</t>
  </si>
  <si>
    <t>Baterie Staniční akumulátory Pb blok 12V/9 Ah, VRLA, připojení faston F2-6,3mm, životnost 5 let, cena včetně spojovacího materiálu a bateriového nosiče či stojanu</t>
  </si>
  <si>
    <t>94060272</t>
  </si>
  <si>
    <t>16</t>
  </si>
  <si>
    <t>7592910310</t>
  </si>
  <si>
    <t>Baterie Staniční akumulátory Rekombinační zátka AquaGen Premium Top H (použití do 300 Ah)</t>
  </si>
  <si>
    <t>1227937349</t>
  </si>
  <si>
    <t>17</t>
  </si>
  <si>
    <t>7592910315</t>
  </si>
  <si>
    <t>Baterie Staniční akumulátory Rekombinační zátka AquaGen Premium Top V (použití od 301 Ah)</t>
  </si>
  <si>
    <t>1227688291</t>
  </si>
  <si>
    <t>OST</t>
  </si>
  <si>
    <t>Ostatní</t>
  </si>
  <si>
    <t>50</t>
  </si>
  <si>
    <t>K</t>
  </si>
  <si>
    <t>7492551010</t>
  </si>
  <si>
    <t>Montáž vodičů jednožílových Cu do 16 mm2</t>
  </si>
  <si>
    <t>m</t>
  </si>
  <si>
    <t>512</t>
  </si>
  <si>
    <t>1710961572</t>
  </si>
  <si>
    <t>Montáž vodičů jednožílových Cu do 16 mm2 - uložení na rošty, pod omítku, do rozvaděče apod.</t>
  </si>
  <si>
    <t>41</t>
  </si>
  <si>
    <t>7499356070</t>
  </si>
  <si>
    <t>Zkoušky a prohlídky elektrických přístrojů - ostatní kapacitní zkouška staničních baterií 24 V</t>
  </si>
  <si>
    <t>1077305922</t>
  </si>
  <si>
    <t>42</t>
  </si>
  <si>
    <t>7499356080</t>
  </si>
  <si>
    <t>Zkoušky a prohlídky elektrických přístrojů - ostatní kapacitní zkouška UPS baterií 480 V</t>
  </si>
  <si>
    <t>200135483</t>
  </si>
  <si>
    <t>43</t>
  </si>
  <si>
    <t>7499751010</t>
  </si>
  <si>
    <t>Dokončovací práce na elektrickém zařízení</t>
  </si>
  <si>
    <t>hod</t>
  </si>
  <si>
    <t>983779400</t>
  </si>
  <si>
    <t>Dokončovací práce na elektrickém zařízení - uvádění zařízení do provozu, drobné montážní práce v rozvaděčích, koordinaci se zhotoviteli souvisejících zařízení apod.</t>
  </si>
  <si>
    <t>44</t>
  </si>
  <si>
    <t>7499751040</t>
  </si>
  <si>
    <t>Dokončovací práce zaškolení obsluhy</t>
  </si>
  <si>
    <t>-980578308</t>
  </si>
  <si>
    <t>Dokončovací práce zaškolení obsluhy - seznámení obsluhy s funkcemi zařízení včetně odevzdání dokumentace skutečného provedení</t>
  </si>
  <si>
    <t>25</t>
  </si>
  <si>
    <t>7592905010</t>
  </si>
  <si>
    <t>Montáž článku niklokadmiového kapacity do 200 Ah</t>
  </si>
  <si>
    <t>-1226175752</t>
  </si>
  <si>
    <t>Montáž článku niklokadmiového kapacity do 200 Ah - postavení článku, připojení vodičů, ochrana svorek vazelinou, změření napětí, kontrola elektrolytu s případným doplněním destilovanou vodou</t>
  </si>
  <si>
    <t>26</t>
  </si>
  <si>
    <t>7592905012</t>
  </si>
  <si>
    <t>Montáž článku niklokadmiového kapacity přes 200 Ah</t>
  </si>
  <si>
    <t>2066876674</t>
  </si>
  <si>
    <t>Montáž článku niklokadmiového kapacity přes 200 Ah - postavení článku, připojení vodičů, ochrana svorek vazelinou, změření napětí, kontrola elektrolytu s případným doplněním destilovanou vodou</t>
  </si>
  <si>
    <t>24</t>
  </si>
  <si>
    <t>7592905032</t>
  </si>
  <si>
    <t>Montáž bloku baterie olověné 2 V a 4 V kapacity přes 200 Ah</t>
  </si>
  <si>
    <t>-416094833</t>
  </si>
  <si>
    <t>Montáž bloku baterie olověné 2 V a 4 V kapacity přes 200 Ah - postavení článku, připojení vodičů, ochrana svorek vazelinou, změření napětí, u tekutých baterií kontrola elektrolytu s případným doplněním destilovanou vodou</t>
  </si>
  <si>
    <t>27</t>
  </si>
  <si>
    <t>7592905040</t>
  </si>
  <si>
    <t>Montáž bloku baterie olověné 6 V a 12 V kapacity do 200 Ah</t>
  </si>
  <si>
    <t>799443850</t>
  </si>
  <si>
    <t>Montáž bloku baterie olověné 6 V a 12 V kapacity do 200 Ah - postavení článku, připojení vodičů, ochrana svorek vazelinou, změření napětí, u tekutých baterií kontrola elektrolytu s případným doplněním destilovanou vodou</t>
  </si>
  <si>
    <t>28</t>
  </si>
  <si>
    <t>7592905042</t>
  </si>
  <si>
    <t>Montáž bloku baterie olověné 6 V a 12 V kapacity přes 200 Ah</t>
  </si>
  <si>
    <t>-835900450</t>
  </si>
  <si>
    <t>Montáž bloku baterie olověné 6 V a 12 V kapacity přes 200 Ah - postavení článku, připojení vodičů, ochrana svorek vazelinou, změření napětí, u tekutých baterií kontrola elektrolytu s případným doplněním destilovanou vodou</t>
  </si>
  <si>
    <t>29</t>
  </si>
  <si>
    <t>7593000015</t>
  </si>
  <si>
    <t>Dobíječe, usměrňovače, napáječe Usměrňovač E230 G12x2/40, oceloplechová skříň 1200x600x400, základní stavová indikace opticky i bezpotenciálově, vyvedený střed</t>
  </si>
  <si>
    <t>-1920942315</t>
  </si>
  <si>
    <t>30</t>
  </si>
  <si>
    <t>7593000020</t>
  </si>
  <si>
    <t>Dobíječe, usměrňovače, napáječe Usměrňovač E230 G24/25, na polici/na zeď/na DIN lištu, základní stavová indikace opticky i bezpotenciálově, teplotní kompenzace</t>
  </si>
  <si>
    <t>-884622200</t>
  </si>
  <si>
    <t>31</t>
  </si>
  <si>
    <t>7593000070R</t>
  </si>
  <si>
    <t>Dobíječe, usměrňovače, napáječe Usměrňovač E230 60V/5A, základní stavová indikace</t>
  </si>
  <si>
    <t>-364257178</t>
  </si>
  <si>
    <t>Dobíječe, usměrňovače, napáječe Usměrňovač E230 G24/20, oceloplechová prosklená nástěnná skříň 600x600x250, základní stavová indikace opticky</t>
  </si>
  <si>
    <t>P</t>
  </si>
  <si>
    <t>Poznámka k položce:_x000d_
Uvst.= 230V/50Hz_x000d_
Uvýst.=69V/5A_x000d_
_x000d_
signalizace do TPC: napětí baterie mimo nastavenou mez, baterie odpojena, výpadek sítě</t>
  </si>
  <si>
    <t>32</t>
  </si>
  <si>
    <t>7593000010</t>
  </si>
  <si>
    <t>Dobíječe, usměrňovače, napáječe Usměrňovač E230 G12/25, na polici/na zeď/na DIN lištu, základní stavová indikace opticky i bezpotenciálově, teplotní kompenzace</t>
  </si>
  <si>
    <t>-1170768932</t>
  </si>
  <si>
    <t>33</t>
  </si>
  <si>
    <t>7593000236</t>
  </si>
  <si>
    <t>Dobíječe, usměrňovače, napáječe Usměrňovač D400 G24/100, oceloplechová skříň 1800x600x600, základní stavová indikace opticky i bezpotenciálově</t>
  </si>
  <si>
    <t>-1126221399</t>
  </si>
  <si>
    <t>34</t>
  </si>
  <si>
    <t>7593000244</t>
  </si>
  <si>
    <t>Dobíječe, usměrňovače, napáječe Usměrňovač D400 G24/120, oceloplechová skříň 1800x600x600, základní stavová indikace opticky i bezpotenciálově</t>
  </si>
  <si>
    <t>754851419</t>
  </si>
  <si>
    <t>18</t>
  </si>
  <si>
    <t>7592905070</t>
  </si>
  <si>
    <t>Montáž rekombinační zátky do 300 Ah</t>
  </si>
  <si>
    <t>177257197</t>
  </si>
  <si>
    <t>19</t>
  </si>
  <si>
    <t>7592905072</t>
  </si>
  <si>
    <t>Montáž rekombinační zátky nad 300 Ah</t>
  </si>
  <si>
    <t>113767969</t>
  </si>
  <si>
    <t>20</t>
  </si>
  <si>
    <t>7592907010</t>
  </si>
  <si>
    <t>Demontáž článku niklokadmiového kapacity do 200 Ah</t>
  </si>
  <si>
    <t>-1008106884</t>
  </si>
  <si>
    <t>7592907012</t>
  </si>
  <si>
    <t>Demontáž článku niklokadmiového kapacity přes 200 Ah</t>
  </si>
  <si>
    <t>-1673564215</t>
  </si>
  <si>
    <t>22</t>
  </si>
  <si>
    <t>7592907040</t>
  </si>
  <si>
    <t>Demontáž bloku baterie olověné 6 V a 12 V kapacity do 200 Ah</t>
  </si>
  <si>
    <t>569345169</t>
  </si>
  <si>
    <t>23</t>
  </si>
  <si>
    <t>7592907042</t>
  </si>
  <si>
    <t>Demontáž bloku baterie olověné 6 V a 12 V kapacity přes 200 Ah</t>
  </si>
  <si>
    <t>-1442157250</t>
  </si>
  <si>
    <t>39</t>
  </si>
  <si>
    <t>7593005010</t>
  </si>
  <si>
    <t>Montáž dobíječe, usměrňovače, napáječe do stojanové řady</t>
  </si>
  <si>
    <t>247637362</t>
  </si>
  <si>
    <t>Montáž dobíječe, usměrňovače, napáječe do stojanové řady - včetně připojení vodičů elektrické sítě ss rozvodu a uzemnění, přezkoušení funkce</t>
  </si>
  <si>
    <t>38</t>
  </si>
  <si>
    <t>7593005012</t>
  </si>
  <si>
    <t>Montáž dobíječe, usměrňovače, napáječe nástěnného</t>
  </si>
  <si>
    <t>-160594941</t>
  </si>
  <si>
    <t>Montáž dobíječe, usměrňovače, napáječe nástěnného - včetně připojení vodičů elektrické sítě ss rozvodu a uzemnění, přezkoušení funkce</t>
  </si>
  <si>
    <t>40</t>
  </si>
  <si>
    <t>7593005022</t>
  </si>
  <si>
    <t>Montáž dobíječe, usměrňovače, napáječe skříňového vysokého</t>
  </si>
  <si>
    <t>589486567</t>
  </si>
  <si>
    <t>Montáž dobíječe, usměrňovače, napáječe skříňového vysokého - včetně připojení vodičů elektrické sítě ss rozvodu a uzemnění, přezkoušení funkce</t>
  </si>
  <si>
    <t>35</t>
  </si>
  <si>
    <t>7593007012</t>
  </si>
  <si>
    <t>Demontáž dobíječe, usměrňovače, napáječe nástěnného</t>
  </si>
  <si>
    <t>-518350788</t>
  </si>
  <si>
    <t>36</t>
  </si>
  <si>
    <t>7593007020</t>
  </si>
  <si>
    <t>Demontáž dobíječe, usměrňovače, napáječe skříňového nízkého</t>
  </si>
  <si>
    <t>1132722120</t>
  </si>
  <si>
    <t>37</t>
  </si>
  <si>
    <t>7593007022</t>
  </si>
  <si>
    <t>Demontáž dobíječe, usměrňovače, napáječe skříňového vysokého</t>
  </si>
  <si>
    <t>-392273834</t>
  </si>
  <si>
    <t>51</t>
  </si>
  <si>
    <t>7598095065</t>
  </si>
  <si>
    <t>Přezkoušení a regulace napájecího obvodu za 1 napájecí sběrnici</t>
  </si>
  <si>
    <t>-67879340</t>
  </si>
  <si>
    <t>Přezkoušení a regulace napájecího obvodu za 1 napájecí sběrnici - kontrola zapojení, regulace a přezkoušení sběrnice</t>
  </si>
  <si>
    <t>46</t>
  </si>
  <si>
    <t>9901000800</t>
  </si>
  <si>
    <t>Doprava obousměrná (např. dodávek z vlastních zásob zhotovitele nebo objednatele nebo výzisku) mechanizací o nosnosti do 3,5 t elektrosoučástek, montážního materiálu, kameniva, písku, dlažebních kostek, suti, atd. do 150 km</t>
  </si>
  <si>
    <t>1176670160</t>
  </si>
  <si>
    <t>Doprava obousměrná (např. dodávek z vlastních zásob zhotovitele nebo objednatele nebo výzisku) mechanizací o nosnosti do 3,5 t elektrosoučástek, montážního materiálu, kameniva, písku, dlažebních kostek, suti, atd. do 150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</si>
  <si>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47</t>
  </si>
  <si>
    <t>9902900200</t>
  </si>
  <si>
    <t>Naložení objemnějšího kusového materiálu, vybouraných hmot</t>
  </si>
  <si>
    <t>t</t>
  </si>
  <si>
    <t>133284276</t>
  </si>
  <si>
    <t xml:space="preserve">Naložení objemnějšího kusového materiálu, vybouraných hmot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</si>
  <si>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48</t>
  </si>
  <si>
    <t>7492500870</t>
  </si>
  <si>
    <t>Kabely, vodiče, šňůry Cu - nn Vodič jednožílový Cu, plastová izolace H07V-K 16 sv.modrý (CYA)</t>
  </si>
  <si>
    <t>2145520707</t>
  </si>
  <si>
    <t>49</t>
  </si>
  <si>
    <t>7492500860</t>
  </si>
  <si>
    <t>Kabely, vodiče, šňůry Cu - nn Vodič jednožílový Cu, plastová izolace H07V-K 16 rudý (CYA)</t>
  </si>
  <si>
    <t>128688714</t>
  </si>
  <si>
    <t>53</t>
  </si>
  <si>
    <t>9909000200</t>
  </si>
  <si>
    <t>Poplatek za uložení nebezpečného odpadu na oficiální skládku</t>
  </si>
  <si>
    <t>-1228540770</t>
  </si>
  <si>
    <t xml:space="preserve">Poplatek za uložení nebezpečného odpadu na oficiální skládku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</si>
  <si>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VRN</t>
  </si>
  <si>
    <t>Vedlejší rozpočtové náklady</t>
  </si>
  <si>
    <t>52</t>
  </si>
  <si>
    <t>023131011</t>
  </si>
  <si>
    <t>Projektové práce Dokumentace skutečného provedení zabezpečovacích, sdělovacích, elektrických zařízení</t>
  </si>
  <si>
    <t>ks</t>
  </si>
  <si>
    <t>-1667200460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</si>
  <si>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</si>
  <si>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PS02 - PZS P2147 km 78,952 Peruc</t>
  </si>
  <si>
    <t>D1 - Vnitřní zařízení</t>
  </si>
  <si>
    <t>D2 - Montáže</t>
  </si>
  <si>
    <t>D3 - Demontáže</t>
  </si>
  <si>
    <t>D4 - Ostatní</t>
  </si>
  <si>
    <t>D1</t>
  </si>
  <si>
    <t>Vnitřní zařízení</t>
  </si>
  <si>
    <t>7593320126</t>
  </si>
  <si>
    <t>Pojistka zástrčková 0,5A (CV719039001)</t>
  </si>
  <si>
    <t>45212615</t>
  </si>
  <si>
    <t>7593320099</t>
  </si>
  <si>
    <t>Pásek zdíř.pro zástrč.poj. 0,5A (CV719029001)</t>
  </si>
  <si>
    <t>1682406891</t>
  </si>
  <si>
    <t>7593330420</t>
  </si>
  <si>
    <t>Hlídač napětí baterie HNB/24V (HM0404221990502)</t>
  </si>
  <si>
    <t>766032746</t>
  </si>
  <si>
    <t>7491204180</t>
  </si>
  <si>
    <t>Zásuvka dvojnásobná s ochrannými kolíky, s clonkami, šroubové svorky, IP20</t>
  </si>
  <si>
    <t>-1091743958</t>
  </si>
  <si>
    <t>7590720375</t>
  </si>
  <si>
    <t xml:space="preserve">Skříň úplná - plast  (CV013305006)</t>
  </si>
  <si>
    <t>-147032928</t>
  </si>
  <si>
    <t>7494003688</t>
  </si>
  <si>
    <t>Ue AC 230 V, 2x zapínací kontakt, např. pro LTE, LTN, LVN</t>
  </si>
  <si>
    <t>-1934551973</t>
  </si>
  <si>
    <t>7494003418</t>
  </si>
  <si>
    <t>In 10 A, Ue AC 230/400 V / DC 216 V, charakteristika C, 3pól, Icn 10 kA</t>
  </si>
  <si>
    <t>-1785916687</t>
  </si>
  <si>
    <t>7494003382</t>
  </si>
  <si>
    <t>In 10 A, Ue AC 230/400 V / DC 216 V, charakteristika B, 3pól, Icn 10 kA</t>
  </si>
  <si>
    <t>261179057</t>
  </si>
  <si>
    <t>7494005434</t>
  </si>
  <si>
    <t>propojka pro pomocné spouště (jumper), např. pro BH630/BD250</t>
  </si>
  <si>
    <t>1289382270</t>
  </si>
  <si>
    <t>7494003692</t>
  </si>
  <si>
    <t>Ue DC 24 V, 2x zapínací kontakt, např. pro LTE, LTN, LVN</t>
  </si>
  <si>
    <t>-111673263</t>
  </si>
  <si>
    <t>7492501270</t>
  </si>
  <si>
    <t>H07V-K 6 rudý (CYA)</t>
  </si>
  <si>
    <t>-1871125918</t>
  </si>
  <si>
    <t>7492501280</t>
  </si>
  <si>
    <t>H07V-K 6 sv.modrý (CYA)</t>
  </si>
  <si>
    <t>1222627876</t>
  </si>
  <si>
    <t>7492501290</t>
  </si>
  <si>
    <t>H07V-K 6 tm.modrý (CYA)</t>
  </si>
  <si>
    <t>-1181610956</t>
  </si>
  <si>
    <t>7492501110</t>
  </si>
  <si>
    <t xml:space="preserve"> H07V-K 2,5 zž (CYA)</t>
  </si>
  <si>
    <t>ÚOŽI 2022 01</t>
  </si>
  <si>
    <t>-791940397</t>
  </si>
  <si>
    <t>Kabely, vodiče, šňůry Cu - nn Vodič jednožílový Cu, plastová izolace H07V-K 2,5 zž (CYA)</t>
  </si>
  <si>
    <t>7492500090</t>
  </si>
  <si>
    <t>H05V-U 1 černý (CY)</t>
  </si>
  <si>
    <t>1197011519</t>
  </si>
  <si>
    <t>7492204810</t>
  </si>
  <si>
    <t>CYKYz 3J1,5 (3Cx1,5)</t>
  </si>
  <si>
    <t>-839817655</t>
  </si>
  <si>
    <t>D2</t>
  </si>
  <si>
    <t>Montáže</t>
  </si>
  <si>
    <t>7494451010</t>
  </si>
  <si>
    <t>Montáž pojistkových spodků pro válcové pojistky včetně montáže pojistek jednopólových 25 A - do skříně nebo rozvaděče</t>
  </si>
  <si>
    <t>7494452010</t>
  </si>
  <si>
    <t>Montáž pojistek nn do 25 A</t>
  </si>
  <si>
    <t>7590615040</t>
  </si>
  <si>
    <t>Montáž tlačítka, světelné buňky, počitadla, zvonku, relé, R, C do kolejové desky nebo pultu za provozu - rozměření a vyznačení místa montáže, vyvrtání a začištění otvoru, montáž prvku, zapojení a vyzkoušení včetně vyvázání vodičů do formy</t>
  </si>
  <si>
    <t>7593315090</t>
  </si>
  <si>
    <t>Montáž bateriové skříně do reléového objektu 2,5/3,6 - úprava skříně pro odchod vodičů z pravé strany, usazení skříně a montáž ovládací desky, propojení skříně s ovládací deskou a ochrana skříně připojením na uzemňovací sběrnici ovládací desky. Bez osazen</t>
  </si>
  <si>
    <t>Montáž bateriové skříně do reléového objektu 2,5/3,6 - úprava skříně pro odchod vodičů z pravé strany, usazení skříně a montáž ovládací desky, propojení skříně s ovládací deskou a ochrana skříně připojením na uzemňovací sběrnici ovládací desky. Bez osazení skříně bateriemi</t>
  </si>
  <si>
    <t>7598095210</t>
  </si>
  <si>
    <t>Měření zabezpečovacího relé před uvedením do provozu - kontrola zapojení, provedení příslušných měření, přezkoušení funkce</t>
  </si>
  <si>
    <t>7494351080</t>
  </si>
  <si>
    <t>pomocného spínače (1x zap., 1x vyp. kontakt)</t>
  </si>
  <si>
    <t>7494351085</t>
  </si>
  <si>
    <t>napěťové spouště</t>
  </si>
  <si>
    <t>7494351030</t>
  </si>
  <si>
    <t>Montáž jističe 3P do 20 A</t>
  </si>
  <si>
    <t>7491252030</t>
  </si>
  <si>
    <t>Montáž krabic elektroinstalačních, rozvodek - bez zapojení krabice dvojité pro lištové rozvody s víčkem a svorkovnicí - včetně zhotovení otvoru</t>
  </si>
  <si>
    <t>7492751020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</si>
  <si>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</t>
  </si>
  <si>
    <t>54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</si>
  <si>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</si>
  <si>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7590525240</t>
  </si>
  <si>
    <t>Montáž kabelu návěstního uloženého v kabelovém loži NCEY s jádrem 1 mm, NCYY s jádrem 1,5 mm, CYAY s jádrem 2,5 mm počet žil do 12 žil</t>
  </si>
  <si>
    <t>56</t>
  </si>
  <si>
    <t>7492756030</t>
  </si>
  <si>
    <t>Pomocné práce pro montáž kabelů vyhledání stávajících kabelů ( měření, sonda ) - v obvodu žel. stanice nebo na na trati včetně provedení sondy</t>
  </si>
  <si>
    <t>58</t>
  </si>
  <si>
    <t>7590545010</t>
  </si>
  <si>
    <t>Montáž vodiče sdělovacího izolovaného na zeď - připevnění vodiče na zeď nebo na předem připravené úchytné body příchytkami s hřebíky, včetně vyznačení trasy, manipulace s vodičem, prozvonění a označení vodiče bez zapojení</t>
  </si>
  <si>
    <t>60</t>
  </si>
  <si>
    <t>7593315425</t>
  </si>
  <si>
    <t>Zhotovení jednoho zapojení při volné vazbě - naměření vodiče, zatažení a připojení</t>
  </si>
  <si>
    <t>62</t>
  </si>
  <si>
    <t>D3</t>
  </si>
  <si>
    <t>Demontáže</t>
  </si>
  <si>
    <t>7494371020</t>
  </si>
  <si>
    <t>Demontáž zařízení stykače nebo relé z rozvaděče nn - stávajícího z rozvaděče nn včetně odpojení přívodních kabelů nebo pasů a nakládky na určený prostředek</t>
  </si>
  <si>
    <t>64</t>
  </si>
  <si>
    <t>7593337040</t>
  </si>
  <si>
    <t>Demontáž malorozměrného relé</t>
  </si>
  <si>
    <t>66</t>
  </si>
  <si>
    <t>7593317090</t>
  </si>
  <si>
    <t>Demontáž bateriové skříně do reléového objektu 2,5/3,6</t>
  </si>
  <si>
    <t>68</t>
  </si>
  <si>
    <t>7593317010</t>
  </si>
  <si>
    <t>Zrušení jednoho zapojení při volné vazbě - odpojení vodiče a jeho vytažení</t>
  </si>
  <si>
    <t>70</t>
  </si>
  <si>
    <t>7491271010</t>
  </si>
  <si>
    <t>Demontáže elektroinstalace stávající elektroinstalace - kabely, svítidla, vypínače, zásuvky, krabice apod.</t>
  </si>
  <si>
    <t>m2</t>
  </si>
  <si>
    <t>72</t>
  </si>
  <si>
    <t>7590525135</t>
  </si>
  <si>
    <t>Pokládka kabelu metalického /demontáž PK2 do 1 kg/m</t>
  </si>
  <si>
    <t>74</t>
  </si>
  <si>
    <t>D4</t>
  </si>
  <si>
    <t>023122001</t>
  </si>
  <si>
    <t>Projektové práce Projektová dokumentace - přípravné práce Projekt opravy zabezpečovacích, sdělovacích, elektrických zařízení Výrobní dokumentace</t>
  </si>
  <si>
    <t>76</t>
  </si>
  <si>
    <t>7593335150</t>
  </si>
  <si>
    <t>Montáž reléové jednotky RJ</t>
  </si>
  <si>
    <t>1213350011</t>
  </si>
  <si>
    <t>Montáž reléové jednotky RJ - včetně zapojení a označení</t>
  </si>
  <si>
    <t>Poznámka k položce:_x000d_
montáž HNB</t>
  </si>
  <si>
    <t>737726489</t>
  </si>
  <si>
    <t>-692933965</t>
  </si>
  <si>
    <t>PS03 - PZS P2350 km 31,890 Solopysky</t>
  </si>
  <si>
    <t>H07V-K 2,5 zž (CYA)</t>
  </si>
  <si>
    <t>1429112273</t>
  </si>
  <si>
    <t>-968555739</t>
  </si>
  <si>
    <t>680476277</t>
  </si>
  <si>
    <t>1367798076</t>
  </si>
  <si>
    <t>PS04 - PZS P2154 km 99,187 Dobroměřice</t>
  </si>
  <si>
    <t>561254387</t>
  </si>
  <si>
    <t>1289521453</t>
  </si>
  <si>
    <t>-2039068979</t>
  </si>
  <si>
    <t>-43071590</t>
  </si>
  <si>
    <t>318889113</t>
  </si>
  <si>
    <t>-1166961949</t>
  </si>
  <si>
    <t>1737816326</t>
  </si>
  <si>
    <t>-93197785</t>
  </si>
  <si>
    <t>-375731440</t>
  </si>
  <si>
    <t>1332825665</t>
  </si>
  <si>
    <t>-2031835604</t>
  </si>
  <si>
    <t>-878847576</t>
  </si>
  <si>
    <t>-2064908760</t>
  </si>
  <si>
    <t>-1064050114</t>
  </si>
  <si>
    <t>1185325064</t>
  </si>
  <si>
    <t>263424391</t>
  </si>
  <si>
    <t>253163081</t>
  </si>
  <si>
    <t>-1690189613</t>
  </si>
  <si>
    <t>-1232040067</t>
  </si>
  <si>
    <t>1176844475</t>
  </si>
  <si>
    <t>-1534314349</t>
  </si>
  <si>
    <t>998336983</t>
  </si>
  <si>
    <t>1775520948</t>
  </si>
  <si>
    <t>-710290340</t>
  </si>
  <si>
    <t>-1369052221</t>
  </si>
  <si>
    <t>-821936385</t>
  </si>
  <si>
    <t>1153366881</t>
  </si>
  <si>
    <t>717950741</t>
  </si>
  <si>
    <t>-186447488</t>
  </si>
  <si>
    <t>2112627976</t>
  </si>
  <si>
    <t>-1430613976</t>
  </si>
  <si>
    <t>-889264633</t>
  </si>
  <si>
    <t>1445010053</t>
  </si>
  <si>
    <t>2037157203</t>
  </si>
  <si>
    <t>244693037</t>
  </si>
  <si>
    <t>-329617065</t>
  </si>
  <si>
    <t>1741339741</t>
  </si>
  <si>
    <t>1737299156</t>
  </si>
  <si>
    <t>966160246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</si>
</sst>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0" fontId="34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26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27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28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29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L14" s="18"/>
      <c r="AM14" s="18"/>
      <c r="AN14" s="30" t="s">
        <v>29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26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27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31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32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33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26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27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31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34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36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37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38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39</v>
      </c>
      <c r="E29" s="43"/>
      <c r="F29" s="28" t="s">
        <v>40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41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42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43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44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45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46</v>
      </c>
      <c r="U35" s="50"/>
      <c r="V35" s="50"/>
      <c r="W35" s="50"/>
      <c r="X35" s="52" t="s">
        <v>47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48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49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50</v>
      </c>
      <c r="AI60" s="38"/>
      <c r="AJ60" s="38"/>
      <c r="AK60" s="38"/>
      <c r="AL60" s="38"/>
      <c r="AM60" s="60" t="s">
        <v>51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52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53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50</v>
      </c>
      <c r="AI75" s="38"/>
      <c r="AJ75" s="38"/>
      <c r="AK75" s="38"/>
      <c r="AL75" s="38"/>
      <c r="AM75" s="60" t="s">
        <v>51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4103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Oprava napájecích zdrojů v obvodu SSZT Ústí n.L. 2022-2023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>OŘ Ústí n.L.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2. 10. 2022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30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55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28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32</v>
      </c>
      <c r="AJ90" s="36"/>
      <c r="AK90" s="36"/>
      <c r="AL90" s="36"/>
      <c r="AM90" s="76" t="str">
        <f>IF(E20="","",E20)</f>
        <v xml:space="preserve"> 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56</v>
      </c>
      <c r="D92" s="90"/>
      <c r="E92" s="90"/>
      <c r="F92" s="90"/>
      <c r="G92" s="90"/>
      <c r="H92" s="91"/>
      <c r="I92" s="92" t="s">
        <v>57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58</v>
      </c>
      <c r="AH92" s="90"/>
      <c r="AI92" s="90"/>
      <c r="AJ92" s="90"/>
      <c r="AK92" s="90"/>
      <c r="AL92" s="90"/>
      <c r="AM92" s="90"/>
      <c r="AN92" s="92" t="s">
        <v>59</v>
      </c>
      <c r="AO92" s="90"/>
      <c r="AP92" s="94"/>
      <c r="AQ92" s="95" t="s">
        <v>60</v>
      </c>
      <c r="AR92" s="40"/>
      <c r="AS92" s="96" t="s">
        <v>61</v>
      </c>
      <c r="AT92" s="97" t="s">
        <v>62</v>
      </c>
      <c r="AU92" s="97" t="s">
        <v>63</v>
      </c>
      <c r="AV92" s="97" t="s">
        <v>64</v>
      </c>
      <c r="AW92" s="97" t="s">
        <v>65</v>
      </c>
      <c r="AX92" s="97" t="s">
        <v>66</v>
      </c>
      <c r="AY92" s="97" t="s">
        <v>67</v>
      </c>
      <c r="AZ92" s="97" t="s">
        <v>68</v>
      </c>
      <c r="BA92" s="97" t="s">
        <v>69</v>
      </c>
      <c r="BB92" s="97" t="s">
        <v>70</v>
      </c>
      <c r="BC92" s="97" t="s">
        <v>71</v>
      </c>
      <c r="BD92" s="98" t="s">
        <v>72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73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ROUND(SUM(AG95:AG98),2)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ROUND(SUM(AS95:AS98),2)</f>
        <v>0</v>
      </c>
      <c r="AT94" s="110">
        <f>ROUND(SUM(AV94:AW94),2)</f>
        <v>0</v>
      </c>
      <c r="AU94" s="111">
        <f>ROUND(SUM(AU95:AU98),5)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ROUND(SUM(AZ95:AZ98),2)</f>
        <v>0</v>
      </c>
      <c r="BA94" s="110">
        <f>ROUND(SUM(BA95:BA98),2)</f>
        <v>0</v>
      </c>
      <c r="BB94" s="110">
        <f>ROUND(SUM(BB95:BB98),2)</f>
        <v>0</v>
      </c>
      <c r="BC94" s="110">
        <f>ROUND(SUM(BC95:BC98),2)</f>
        <v>0</v>
      </c>
      <c r="BD94" s="112">
        <f>ROUND(SUM(BD95:BD98),2)</f>
        <v>0</v>
      </c>
      <c r="BE94" s="6"/>
      <c r="BS94" s="113" t="s">
        <v>74</v>
      </c>
      <c r="BT94" s="113" t="s">
        <v>75</v>
      </c>
      <c r="BU94" s="114" t="s">
        <v>76</v>
      </c>
      <c r="BV94" s="113" t="s">
        <v>77</v>
      </c>
      <c r="BW94" s="113" t="s">
        <v>5</v>
      </c>
      <c r="BX94" s="113" t="s">
        <v>78</v>
      </c>
      <c r="CL94" s="113" t="s">
        <v>1</v>
      </c>
    </row>
    <row r="95" s="7" customFormat="1" ht="16.5" customHeight="1">
      <c r="A95" s="115" t="s">
        <v>79</v>
      </c>
      <c r="B95" s="116"/>
      <c r="C95" s="117"/>
      <c r="D95" s="118" t="s">
        <v>80</v>
      </c>
      <c r="E95" s="118"/>
      <c r="F95" s="118"/>
      <c r="G95" s="118"/>
      <c r="H95" s="118"/>
      <c r="I95" s="119"/>
      <c r="J95" s="118" t="s">
        <v>81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'PS01 - Napájecí zdroje'!J30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82</v>
      </c>
      <c r="AR95" s="122"/>
      <c r="AS95" s="123">
        <v>0</v>
      </c>
      <c r="AT95" s="124">
        <f>ROUND(SUM(AV95:AW95),2)</f>
        <v>0</v>
      </c>
      <c r="AU95" s="125">
        <f>'PS01 - Napájecí zdroje'!P118</f>
        <v>0</v>
      </c>
      <c r="AV95" s="124">
        <f>'PS01 - Napájecí zdroje'!J33</f>
        <v>0</v>
      </c>
      <c r="AW95" s="124">
        <f>'PS01 - Napájecí zdroje'!J34</f>
        <v>0</v>
      </c>
      <c r="AX95" s="124">
        <f>'PS01 - Napájecí zdroje'!J35</f>
        <v>0</v>
      </c>
      <c r="AY95" s="124">
        <f>'PS01 - Napájecí zdroje'!J36</f>
        <v>0</v>
      </c>
      <c r="AZ95" s="124">
        <f>'PS01 - Napájecí zdroje'!F33</f>
        <v>0</v>
      </c>
      <c r="BA95" s="124">
        <f>'PS01 - Napájecí zdroje'!F34</f>
        <v>0</v>
      </c>
      <c r="BB95" s="124">
        <f>'PS01 - Napájecí zdroje'!F35</f>
        <v>0</v>
      </c>
      <c r="BC95" s="124">
        <f>'PS01 - Napájecí zdroje'!F36</f>
        <v>0</v>
      </c>
      <c r="BD95" s="126">
        <f>'PS01 - Napájecí zdroje'!F37</f>
        <v>0</v>
      </c>
      <c r="BE95" s="7"/>
      <c r="BT95" s="127" t="s">
        <v>83</v>
      </c>
      <c r="BV95" s="127" t="s">
        <v>77</v>
      </c>
      <c r="BW95" s="127" t="s">
        <v>84</v>
      </c>
      <c r="BX95" s="127" t="s">
        <v>5</v>
      </c>
      <c r="CL95" s="127" t="s">
        <v>1</v>
      </c>
      <c r="CM95" s="127" t="s">
        <v>85</v>
      </c>
    </row>
    <row r="96" s="7" customFormat="1" ht="16.5" customHeight="1">
      <c r="A96" s="115" t="s">
        <v>79</v>
      </c>
      <c r="B96" s="116"/>
      <c r="C96" s="117"/>
      <c r="D96" s="118" t="s">
        <v>86</v>
      </c>
      <c r="E96" s="118"/>
      <c r="F96" s="118"/>
      <c r="G96" s="118"/>
      <c r="H96" s="118"/>
      <c r="I96" s="119"/>
      <c r="J96" s="118" t="s">
        <v>87</v>
      </c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20">
        <f>'PS02 - PZS P2147 km 78,95...'!J30</f>
        <v>0</v>
      </c>
      <c r="AH96" s="119"/>
      <c r="AI96" s="119"/>
      <c r="AJ96" s="119"/>
      <c r="AK96" s="119"/>
      <c r="AL96" s="119"/>
      <c r="AM96" s="119"/>
      <c r="AN96" s="120">
        <f>SUM(AG96,AT96)</f>
        <v>0</v>
      </c>
      <c r="AO96" s="119"/>
      <c r="AP96" s="119"/>
      <c r="AQ96" s="121" t="s">
        <v>82</v>
      </c>
      <c r="AR96" s="122"/>
      <c r="AS96" s="123">
        <v>0</v>
      </c>
      <c r="AT96" s="124">
        <f>ROUND(SUM(AV96:AW96),2)</f>
        <v>0</v>
      </c>
      <c r="AU96" s="125">
        <f>'PS02 - PZS P2147 km 78,95...'!P121</f>
        <v>0</v>
      </c>
      <c r="AV96" s="124">
        <f>'PS02 - PZS P2147 km 78,95...'!J33</f>
        <v>0</v>
      </c>
      <c r="AW96" s="124">
        <f>'PS02 - PZS P2147 km 78,95...'!J34</f>
        <v>0</v>
      </c>
      <c r="AX96" s="124">
        <f>'PS02 - PZS P2147 km 78,95...'!J35</f>
        <v>0</v>
      </c>
      <c r="AY96" s="124">
        <f>'PS02 - PZS P2147 km 78,95...'!J36</f>
        <v>0</v>
      </c>
      <c r="AZ96" s="124">
        <f>'PS02 - PZS P2147 km 78,95...'!F33</f>
        <v>0</v>
      </c>
      <c r="BA96" s="124">
        <f>'PS02 - PZS P2147 km 78,95...'!F34</f>
        <v>0</v>
      </c>
      <c r="BB96" s="124">
        <f>'PS02 - PZS P2147 km 78,95...'!F35</f>
        <v>0</v>
      </c>
      <c r="BC96" s="124">
        <f>'PS02 - PZS P2147 km 78,95...'!F36</f>
        <v>0</v>
      </c>
      <c r="BD96" s="126">
        <f>'PS02 - PZS P2147 km 78,95...'!F37</f>
        <v>0</v>
      </c>
      <c r="BE96" s="7"/>
      <c r="BT96" s="127" t="s">
        <v>83</v>
      </c>
      <c r="BV96" s="127" t="s">
        <v>77</v>
      </c>
      <c r="BW96" s="127" t="s">
        <v>88</v>
      </c>
      <c r="BX96" s="127" t="s">
        <v>5</v>
      </c>
      <c r="CL96" s="127" t="s">
        <v>1</v>
      </c>
      <c r="CM96" s="127" t="s">
        <v>85</v>
      </c>
    </row>
    <row r="97" s="7" customFormat="1" ht="16.5" customHeight="1">
      <c r="A97" s="115" t="s">
        <v>79</v>
      </c>
      <c r="B97" s="116"/>
      <c r="C97" s="117"/>
      <c r="D97" s="118" t="s">
        <v>89</v>
      </c>
      <c r="E97" s="118"/>
      <c r="F97" s="118"/>
      <c r="G97" s="118"/>
      <c r="H97" s="118"/>
      <c r="I97" s="119"/>
      <c r="J97" s="118" t="s">
        <v>90</v>
      </c>
      <c r="K97" s="118"/>
      <c r="L97" s="118"/>
      <c r="M97" s="118"/>
      <c r="N97" s="118"/>
      <c r="O97" s="118"/>
      <c r="P97" s="118"/>
      <c r="Q97" s="118"/>
      <c r="R97" s="118"/>
      <c r="S97" s="118"/>
      <c r="T97" s="118"/>
      <c r="U97" s="118"/>
      <c r="V97" s="118"/>
      <c r="W97" s="118"/>
      <c r="X97" s="118"/>
      <c r="Y97" s="118"/>
      <c r="Z97" s="118"/>
      <c r="AA97" s="118"/>
      <c r="AB97" s="118"/>
      <c r="AC97" s="118"/>
      <c r="AD97" s="118"/>
      <c r="AE97" s="118"/>
      <c r="AF97" s="118"/>
      <c r="AG97" s="120">
        <f>'PS03 - PZS P2350 km 31,89...'!J30</f>
        <v>0</v>
      </c>
      <c r="AH97" s="119"/>
      <c r="AI97" s="119"/>
      <c r="AJ97" s="119"/>
      <c r="AK97" s="119"/>
      <c r="AL97" s="119"/>
      <c r="AM97" s="119"/>
      <c r="AN97" s="120">
        <f>SUM(AG97,AT97)</f>
        <v>0</v>
      </c>
      <c r="AO97" s="119"/>
      <c r="AP97" s="119"/>
      <c r="AQ97" s="121" t="s">
        <v>82</v>
      </c>
      <c r="AR97" s="122"/>
      <c r="AS97" s="123">
        <v>0</v>
      </c>
      <c r="AT97" s="124">
        <f>ROUND(SUM(AV97:AW97),2)</f>
        <v>0</v>
      </c>
      <c r="AU97" s="125">
        <f>'PS03 - PZS P2350 km 31,89...'!P121</f>
        <v>0</v>
      </c>
      <c r="AV97" s="124">
        <f>'PS03 - PZS P2350 km 31,89...'!J33</f>
        <v>0</v>
      </c>
      <c r="AW97" s="124">
        <f>'PS03 - PZS P2350 km 31,89...'!J34</f>
        <v>0</v>
      </c>
      <c r="AX97" s="124">
        <f>'PS03 - PZS P2350 km 31,89...'!J35</f>
        <v>0</v>
      </c>
      <c r="AY97" s="124">
        <f>'PS03 - PZS P2350 km 31,89...'!J36</f>
        <v>0</v>
      </c>
      <c r="AZ97" s="124">
        <f>'PS03 - PZS P2350 km 31,89...'!F33</f>
        <v>0</v>
      </c>
      <c r="BA97" s="124">
        <f>'PS03 - PZS P2350 km 31,89...'!F34</f>
        <v>0</v>
      </c>
      <c r="BB97" s="124">
        <f>'PS03 - PZS P2350 km 31,89...'!F35</f>
        <v>0</v>
      </c>
      <c r="BC97" s="124">
        <f>'PS03 - PZS P2350 km 31,89...'!F36</f>
        <v>0</v>
      </c>
      <c r="BD97" s="126">
        <f>'PS03 - PZS P2350 km 31,89...'!F37</f>
        <v>0</v>
      </c>
      <c r="BE97" s="7"/>
      <c r="BT97" s="127" t="s">
        <v>83</v>
      </c>
      <c r="BV97" s="127" t="s">
        <v>77</v>
      </c>
      <c r="BW97" s="127" t="s">
        <v>91</v>
      </c>
      <c r="BX97" s="127" t="s">
        <v>5</v>
      </c>
      <c r="CL97" s="127" t="s">
        <v>1</v>
      </c>
      <c r="CM97" s="127" t="s">
        <v>85</v>
      </c>
    </row>
    <row r="98" s="7" customFormat="1" ht="16.5" customHeight="1">
      <c r="A98" s="115" t="s">
        <v>79</v>
      </c>
      <c r="B98" s="116"/>
      <c r="C98" s="117"/>
      <c r="D98" s="118" t="s">
        <v>92</v>
      </c>
      <c r="E98" s="118"/>
      <c r="F98" s="118"/>
      <c r="G98" s="118"/>
      <c r="H98" s="118"/>
      <c r="I98" s="119"/>
      <c r="J98" s="118" t="s">
        <v>93</v>
      </c>
      <c r="K98" s="118"/>
      <c r="L98" s="118"/>
      <c r="M98" s="118"/>
      <c r="N98" s="118"/>
      <c r="O98" s="118"/>
      <c r="P98" s="118"/>
      <c r="Q98" s="118"/>
      <c r="R98" s="118"/>
      <c r="S98" s="118"/>
      <c r="T98" s="118"/>
      <c r="U98" s="118"/>
      <c r="V98" s="118"/>
      <c r="W98" s="118"/>
      <c r="X98" s="118"/>
      <c r="Y98" s="118"/>
      <c r="Z98" s="118"/>
      <c r="AA98" s="118"/>
      <c r="AB98" s="118"/>
      <c r="AC98" s="118"/>
      <c r="AD98" s="118"/>
      <c r="AE98" s="118"/>
      <c r="AF98" s="118"/>
      <c r="AG98" s="120">
        <f>'PS04 - PZS P2154 km 99,18...'!J30</f>
        <v>0</v>
      </c>
      <c r="AH98" s="119"/>
      <c r="AI98" s="119"/>
      <c r="AJ98" s="119"/>
      <c r="AK98" s="119"/>
      <c r="AL98" s="119"/>
      <c r="AM98" s="119"/>
      <c r="AN98" s="120">
        <f>SUM(AG98,AT98)</f>
        <v>0</v>
      </c>
      <c r="AO98" s="119"/>
      <c r="AP98" s="119"/>
      <c r="AQ98" s="121" t="s">
        <v>82</v>
      </c>
      <c r="AR98" s="122"/>
      <c r="AS98" s="128">
        <v>0</v>
      </c>
      <c r="AT98" s="129">
        <f>ROUND(SUM(AV98:AW98),2)</f>
        <v>0</v>
      </c>
      <c r="AU98" s="130">
        <f>'PS04 - PZS P2154 km 99,18...'!P121</f>
        <v>0</v>
      </c>
      <c r="AV98" s="129">
        <f>'PS04 - PZS P2154 km 99,18...'!J33</f>
        <v>0</v>
      </c>
      <c r="AW98" s="129">
        <f>'PS04 - PZS P2154 km 99,18...'!J34</f>
        <v>0</v>
      </c>
      <c r="AX98" s="129">
        <f>'PS04 - PZS P2154 km 99,18...'!J35</f>
        <v>0</v>
      </c>
      <c r="AY98" s="129">
        <f>'PS04 - PZS P2154 km 99,18...'!J36</f>
        <v>0</v>
      </c>
      <c r="AZ98" s="129">
        <f>'PS04 - PZS P2154 km 99,18...'!F33</f>
        <v>0</v>
      </c>
      <c r="BA98" s="129">
        <f>'PS04 - PZS P2154 km 99,18...'!F34</f>
        <v>0</v>
      </c>
      <c r="BB98" s="129">
        <f>'PS04 - PZS P2154 km 99,18...'!F35</f>
        <v>0</v>
      </c>
      <c r="BC98" s="129">
        <f>'PS04 - PZS P2154 km 99,18...'!F36</f>
        <v>0</v>
      </c>
      <c r="BD98" s="131">
        <f>'PS04 - PZS P2154 km 99,18...'!F37</f>
        <v>0</v>
      </c>
      <c r="BE98" s="7"/>
      <c r="BT98" s="127" t="s">
        <v>83</v>
      </c>
      <c r="BV98" s="127" t="s">
        <v>77</v>
      </c>
      <c r="BW98" s="127" t="s">
        <v>94</v>
      </c>
      <c r="BX98" s="127" t="s">
        <v>5</v>
      </c>
      <c r="CL98" s="127" t="s">
        <v>1</v>
      </c>
      <c r="CM98" s="127" t="s">
        <v>85</v>
      </c>
    </row>
    <row r="99" s="2" customFormat="1" ht="30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36"/>
      <c r="AQ99" s="36"/>
      <c r="AR99" s="40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63"/>
      <c r="M100" s="63"/>
      <c r="N100" s="63"/>
      <c r="O100" s="63"/>
      <c r="P100" s="63"/>
      <c r="Q100" s="63"/>
      <c r="R100" s="63"/>
      <c r="S100" s="63"/>
      <c r="T100" s="63"/>
      <c r="U100" s="63"/>
      <c r="V100" s="63"/>
      <c r="W100" s="63"/>
      <c r="X100" s="63"/>
      <c r="Y100" s="63"/>
      <c r="Z100" s="63"/>
      <c r="AA100" s="63"/>
      <c r="AB100" s="63"/>
      <c r="AC100" s="63"/>
      <c r="AD100" s="63"/>
      <c r="AE100" s="63"/>
      <c r="AF100" s="63"/>
      <c r="AG100" s="63"/>
      <c r="AH100" s="63"/>
      <c r="AI100" s="63"/>
      <c r="AJ100" s="63"/>
      <c r="AK100" s="63"/>
      <c r="AL100" s="63"/>
      <c r="AM100" s="63"/>
      <c r="AN100" s="63"/>
      <c r="AO100" s="63"/>
      <c r="AP100" s="63"/>
      <c r="AQ100" s="63"/>
      <c r="AR100" s="40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</row>
  </sheetData>
  <sheetProtection sheet="1" formatColumns="0" formatRows="0" objects="1" scenarios="1" spinCount="100000" saltValue="MY0l76xxf3SMXsbHOJZRmqZn3AEF55S17sx/7qRGHlxvtlUEkVRJgrVG/mp4nOY/tSUEB5T3HHOMizKoZYnnPg==" hashValue="ZK5Jgry7fXokX7ipgVaJ3VgvAvy0k4jxjExS0N/CLwUvQWR28W7S0AbQkykVWxd/6i5Bgk4IYZxrrpbYfKMkAQ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PS01 - Napájecí zdroje'!C2" display="/"/>
    <hyperlink ref="A96" location="'PS02 - PZS P2147 km 78,95...'!C2" display="/"/>
    <hyperlink ref="A97" location="'PS03 - PZS P2350 km 31,89...'!C2" display="/"/>
    <hyperlink ref="A98" location="'PS04 - PZS P2154 km 99,18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84</v>
      </c>
    </row>
    <row r="3" hidden="1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85</v>
      </c>
    </row>
    <row r="4" hidden="1" s="1" customFormat="1" ht="24.96" customHeight="1">
      <c r="B4" s="16"/>
      <c r="D4" s="134" t="s">
        <v>95</v>
      </c>
      <c r="L4" s="16"/>
      <c r="M4" s="135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36" t="s">
        <v>16</v>
      </c>
      <c r="L6" s="16"/>
    </row>
    <row r="7" hidden="1" s="1" customFormat="1" ht="16.5" customHeight="1">
      <c r="B7" s="16"/>
      <c r="E7" s="137" t="str">
        <f>'Rekapitulace stavby'!K6</f>
        <v>Oprava napájecích zdrojů v obvodu SSZT Ústí n.L. 2022-2023</v>
      </c>
      <c r="F7" s="136"/>
      <c r="G7" s="136"/>
      <c r="H7" s="136"/>
      <c r="L7" s="16"/>
    </row>
    <row r="8" hidden="1" s="2" customFormat="1" ht="12" customHeight="1">
      <c r="A8" s="34"/>
      <c r="B8" s="40"/>
      <c r="C8" s="34"/>
      <c r="D8" s="136" t="s">
        <v>96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40"/>
      <c r="C9" s="34"/>
      <c r="D9" s="34"/>
      <c r="E9" s="138" t="s">
        <v>97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19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36" t="s">
        <v>20</v>
      </c>
      <c r="E12" s="34"/>
      <c r="F12" s="139" t="s">
        <v>21</v>
      </c>
      <c r="G12" s="34"/>
      <c r="H12" s="34"/>
      <c r="I12" s="136" t="s">
        <v>22</v>
      </c>
      <c r="J12" s="140" t="str">
        <f>'Rekapitulace stavby'!AN8</f>
        <v>2. 10. 2022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36" t="s">
        <v>24</v>
      </c>
      <c r="E14" s="34"/>
      <c r="F14" s="34"/>
      <c r="G14" s="34"/>
      <c r="H14" s="34"/>
      <c r="I14" s="136" t="s">
        <v>25</v>
      </c>
      <c r="J14" s="139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9" t="str">
        <f>IF('Rekapitulace stavby'!E11="","",'Rekapitulace stavby'!E11)</f>
        <v xml:space="preserve"> </v>
      </c>
      <c r="F15" s="34"/>
      <c r="G15" s="34"/>
      <c r="H15" s="34"/>
      <c r="I15" s="136" t="s">
        <v>27</v>
      </c>
      <c r="J15" s="139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36" t="s">
        <v>28</v>
      </c>
      <c r="E17" s="34"/>
      <c r="F17" s="34"/>
      <c r="G17" s="34"/>
      <c r="H17" s="34"/>
      <c r="I17" s="13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27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36" t="s">
        <v>30</v>
      </c>
      <c r="E20" s="34"/>
      <c r="F20" s="34"/>
      <c r="G20" s="34"/>
      <c r="H20" s="34"/>
      <c r="I20" s="136" t="s">
        <v>25</v>
      </c>
      <c r="J20" s="139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9" t="str">
        <f>IF('Rekapitulace stavby'!E17="","",'Rekapitulace stavby'!E17)</f>
        <v xml:space="preserve"> </v>
      </c>
      <c r="F21" s="34"/>
      <c r="G21" s="34"/>
      <c r="H21" s="34"/>
      <c r="I21" s="136" t="s">
        <v>27</v>
      </c>
      <c r="J21" s="139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36" t="s">
        <v>32</v>
      </c>
      <c r="E23" s="34"/>
      <c r="F23" s="34"/>
      <c r="G23" s="34"/>
      <c r="H23" s="34"/>
      <c r="I23" s="136" t="s">
        <v>25</v>
      </c>
      <c r="J23" s="139" t="s">
        <v>33</v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9" t="s">
        <v>1</v>
      </c>
      <c r="F24" s="34"/>
      <c r="G24" s="34"/>
      <c r="H24" s="34"/>
      <c r="I24" s="136" t="s">
        <v>27</v>
      </c>
      <c r="J24" s="139" t="s">
        <v>1</v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36" t="s">
        <v>34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46" t="s">
        <v>35</v>
      </c>
      <c r="E30" s="34"/>
      <c r="F30" s="34"/>
      <c r="G30" s="34"/>
      <c r="H30" s="34"/>
      <c r="I30" s="34"/>
      <c r="J30" s="147">
        <f>ROUND(J118,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48" t="s">
        <v>37</v>
      </c>
      <c r="G32" s="34"/>
      <c r="H32" s="34"/>
      <c r="I32" s="148" t="s">
        <v>36</v>
      </c>
      <c r="J32" s="148" t="s">
        <v>38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49" t="s">
        <v>39</v>
      </c>
      <c r="E33" s="136" t="s">
        <v>40</v>
      </c>
      <c r="F33" s="150">
        <f>ROUND((SUM(BE118:BE225)),  2)</f>
        <v>0</v>
      </c>
      <c r="G33" s="34"/>
      <c r="H33" s="34"/>
      <c r="I33" s="151">
        <v>0.20999999999999999</v>
      </c>
      <c r="J33" s="150">
        <f>ROUND(((SUM(BE118:BE225))*I33),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36" t="s">
        <v>41</v>
      </c>
      <c r="F34" s="150">
        <f>ROUND((SUM(BF118:BF225)),  2)</f>
        <v>0</v>
      </c>
      <c r="G34" s="34"/>
      <c r="H34" s="34"/>
      <c r="I34" s="151">
        <v>0.14999999999999999</v>
      </c>
      <c r="J34" s="150">
        <f>ROUND(((SUM(BF118:BF225))*I34),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42</v>
      </c>
      <c r="F35" s="150">
        <f>ROUND((SUM(BG118:BG225)),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43</v>
      </c>
      <c r="F36" s="150">
        <f>ROUND((SUM(BH118:BH225)),  2)</f>
        <v>0</v>
      </c>
      <c r="G36" s="34"/>
      <c r="H36" s="34"/>
      <c r="I36" s="151">
        <v>0.14999999999999999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44</v>
      </c>
      <c r="F37" s="150">
        <f>ROUND((SUM(BI118:BI225)),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52"/>
      <c r="D39" s="153" t="s">
        <v>45</v>
      </c>
      <c r="E39" s="154"/>
      <c r="F39" s="154"/>
      <c r="G39" s="155" t="s">
        <v>46</v>
      </c>
      <c r="H39" s="156" t="s">
        <v>47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6"/>
      <c r="L41" s="16"/>
    </row>
    <row r="42" hidden="1" s="1" customFormat="1" ht="14.4" customHeight="1">
      <c r="B42" s="16"/>
      <c r="L42" s="16"/>
    </row>
    <row r="43" hidden="1" s="1" customFormat="1" ht="14.4" customHeight="1">
      <c r="B43" s="16"/>
      <c r="L43" s="16"/>
    </row>
    <row r="44" hidden="1" s="1" customFormat="1" ht="14.4" customHeight="1">
      <c r="B44" s="16"/>
      <c r="L44" s="16"/>
    </row>
    <row r="45" hidden="1" s="1" customFormat="1" ht="14.4" customHeight="1">
      <c r="B45" s="16"/>
      <c r="L45" s="16"/>
    </row>
    <row r="46" hidden="1" s="1" customFormat="1" ht="14.4" customHeight="1">
      <c r="B46" s="16"/>
      <c r="L46" s="16"/>
    </row>
    <row r="47" hidden="1" s="1" customFormat="1" ht="14.4" customHeight="1">
      <c r="B47" s="16"/>
      <c r="L47" s="16"/>
    </row>
    <row r="48" hidden="1" s="1" customFormat="1" ht="14.4" customHeight="1">
      <c r="B48" s="16"/>
      <c r="L48" s="16"/>
    </row>
    <row r="49" hidden="1" s="1" customFormat="1" ht="14.4" customHeight="1">
      <c r="B49" s="16"/>
      <c r="L49" s="16"/>
    </row>
    <row r="50" hidden="1" s="2" customFormat="1" ht="14.4" customHeight="1">
      <c r="B50" s="59"/>
      <c r="D50" s="159" t="s">
        <v>48</v>
      </c>
      <c r="E50" s="160"/>
      <c r="F50" s="160"/>
      <c r="G50" s="159" t="s">
        <v>49</v>
      </c>
      <c r="H50" s="160"/>
      <c r="I50" s="160"/>
      <c r="J50" s="160"/>
      <c r="K50" s="160"/>
      <c r="L50" s="59"/>
    </row>
    <row r="51" hidden="1">
      <c r="B51" s="16"/>
      <c r="L51" s="16"/>
    </row>
    <row r="52" hidden="1">
      <c r="B52" s="16"/>
      <c r="L52" s="16"/>
    </row>
    <row r="53" hidden="1">
      <c r="B53" s="16"/>
      <c r="L53" s="16"/>
    </row>
    <row r="54" hidden="1">
      <c r="B54" s="16"/>
      <c r="L54" s="16"/>
    </row>
    <row r="55" hidden="1">
      <c r="B55" s="16"/>
      <c r="L55" s="16"/>
    </row>
    <row r="56" hidden="1">
      <c r="B56" s="16"/>
      <c r="L56" s="16"/>
    </row>
    <row r="57" hidden="1">
      <c r="B57" s="16"/>
      <c r="L57" s="16"/>
    </row>
    <row r="58" hidden="1">
      <c r="B58" s="16"/>
      <c r="L58" s="16"/>
    </row>
    <row r="59" hidden="1">
      <c r="B59" s="16"/>
      <c r="L59" s="16"/>
    </row>
    <row r="60" hidden="1">
      <c r="B60" s="16"/>
      <c r="L60" s="16"/>
    </row>
    <row r="61" hidden="1" s="2" customFormat="1">
      <c r="A61" s="34"/>
      <c r="B61" s="40"/>
      <c r="C61" s="34"/>
      <c r="D61" s="161" t="s">
        <v>50</v>
      </c>
      <c r="E61" s="162"/>
      <c r="F61" s="163" t="s">
        <v>51</v>
      </c>
      <c r="G61" s="161" t="s">
        <v>50</v>
      </c>
      <c r="H61" s="162"/>
      <c r="I61" s="162"/>
      <c r="J61" s="164" t="s">
        <v>51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6"/>
      <c r="L62" s="16"/>
    </row>
    <row r="63" hidden="1">
      <c r="B63" s="16"/>
      <c r="L63" s="16"/>
    </row>
    <row r="64" hidden="1">
      <c r="B64" s="16"/>
      <c r="L64" s="16"/>
    </row>
    <row r="65" hidden="1" s="2" customFormat="1">
      <c r="A65" s="34"/>
      <c r="B65" s="40"/>
      <c r="C65" s="34"/>
      <c r="D65" s="159" t="s">
        <v>52</v>
      </c>
      <c r="E65" s="165"/>
      <c r="F65" s="165"/>
      <c r="G65" s="159" t="s">
        <v>53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6"/>
      <c r="L66" s="16"/>
    </row>
    <row r="67" hidden="1">
      <c r="B67" s="16"/>
      <c r="L67" s="16"/>
    </row>
    <row r="68" hidden="1">
      <c r="B68" s="16"/>
      <c r="L68" s="16"/>
    </row>
    <row r="69" hidden="1">
      <c r="B69" s="16"/>
      <c r="L69" s="16"/>
    </row>
    <row r="70" hidden="1">
      <c r="B70" s="16"/>
      <c r="L70" s="16"/>
    </row>
    <row r="71" hidden="1">
      <c r="B71" s="16"/>
      <c r="L71" s="16"/>
    </row>
    <row r="72" hidden="1">
      <c r="B72" s="16"/>
      <c r="L72" s="16"/>
    </row>
    <row r="73" hidden="1">
      <c r="B73" s="16"/>
      <c r="L73" s="16"/>
    </row>
    <row r="74" hidden="1">
      <c r="B74" s="16"/>
      <c r="L74" s="16"/>
    </row>
    <row r="75" hidden="1">
      <c r="B75" s="16"/>
      <c r="L75" s="16"/>
    </row>
    <row r="76" hidden="1" s="2" customFormat="1">
      <c r="A76" s="34"/>
      <c r="B76" s="40"/>
      <c r="C76" s="34"/>
      <c r="D76" s="161" t="s">
        <v>50</v>
      </c>
      <c r="E76" s="162"/>
      <c r="F76" s="163" t="s">
        <v>51</v>
      </c>
      <c r="G76" s="161" t="s">
        <v>50</v>
      </c>
      <c r="H76" s="162"/>
      <c r="I76" s="162"/>
      <c r="J76" s="164" t="s">
        <v>51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hidden="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hidden="1" s="2" customFormat="1" ht="24.96" customHeight="1">
      <c r="A82" s="34"/>
      <c r="B82" s="35"/>
      <c r="C82" s="19" t="s">
        <v>98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hidden="1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hidden="1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hidden="1" s="2" customFormat="1" ht="16.5" customHeight="1">
      <c r="A85" s="34"/>
      <c r="B85" s="35"/>
      <c r="C85" s="36"/>
      <c r="D85" s="36"/>
      <c r="E85" s="170" t="str">
        <f>E7</f>
        <v>Oprava napájecích zdrojů v obvodu SSZT Ústí n.L. 2022-2023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hidden="1" s="2" customFormat="1" ht="12" customHeight="1">
      <c r="A86" s="34"/>
      <c r="B86" s="35"/>
      <c r="C86" s="28" t="s">
        <v>96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hidden="1" s="2" customFormat="1" ht="16.5" customHeight="1">
      <c r="A87" s="34"/>
      <c r="B87" s="35"/>
      <c r="C87" s="36"/>
      <c r="D87" s="36"/>
      <c r="E87" s="72" t="str">
        <f>E9</f>
        <v>PS01 - Napájecí zdroje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hidden="1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hidden="1" s="2" customFormat="1" ht="12" customHeight="1">
      <c r="A89" s="34"/>
      <c r="B89" s="35"/>
      <c r="C89" s="28" t="s">
        <v>20</v>
      </c>
      <c r="D89" s="36"/>
      <c r="E89" s="36"/>
      <c r="F89" s="23" t="str">
        <f>F12</f>
        <v>OŘ Ústí n.L.</v>
      </c>
      <c r="G89" s="36"/>
      <c r="H89" s="36"/>
      <c r="I89" s="28" t="s">
        <v>22</v>
      </c>
      <c r="J89" s="75" t="str">
        <f>IF(J12="","",J12)</f>
        <v>2. 10. 2022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hidden="1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hidden="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30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hidden="1" s="2" customFormat="1" ht="15.15" customHeight="1">
      <c r="A92" s="34"/>
      <c r="B92" s="35"/>
      <c r="C92" s="28" t="s">
        <v>28</v>
      </c>
      <c r="D92" s="36"/>
      <c r="E92" s="36"/>
      <c r="F92" s="23" t="str">
        <f>IF(E18="","",E18)</f>
        <v>Vyplň údaj</v>
      </c>
      <c r="G92" s="36"/>
      <c r="H92" s="36"/>
      <c r="I92" s="28" t="s">
        <v>32</v>
      </c>
      <c r="J92" s="32" t="str">
        <f>E24</f>
        <v/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hidden="1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hidden="1" s="2" customFormat="1" ht="29.28" customHeight="1">
      <c r="A94" s="34"/>
      <c r="B94" s="35"/>
      <c r="C94" s="171" t="s">
        <v>99</v>
      </c>
      <c r="D94" s="172"/>
      <c r="E94" s="172"/>
      <c r="F94" s="172"/>
      <c r="G94" s="172"/>
      <c r="H94" s="172"/>
      <c r="I94" s="172"/>
      <c r="J94" s="173" t="s">
        <v>100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hidden="1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hidden="1" s="2" customFormat="1" ht="22.8" customHeight="1">
      <c r="A96" s="34"/>
      <c r="B96" s="35"/>
      <c r="C96" s="174" t="s">
        <v>101</v>
      </c>
      <c r="D96" s="36"/>
      <c r="E96" s="36"/>
      <c r="F96" s="36"/>
      <c r="G96" s="36"/>
      <c r="H96" s="36"/>
      <c r="I96" s="36"/>
      <c r="J96" s="106">
        <f>J118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102</v>
      </c>
    </row>
    <row r="97" hidden="1" s="9" customFormat="1" ht="24.96" customHeight="1">
      <c r="A97" s="9"/>
      <c r="B97" s="175"/>
      <c r="C97" s="176"/>
      <c r="D97" s="177" t="s">
        <v>103</v>
      </c>
      <c r="E97" s="178"/>
      <c r="F97" s="178"/>
      <c r="G97" s="178"/>
      <c r="H97" s="178"/>
      <c r="I97" s="178"/>
      <c r="J97" s="179">
        <f>J153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9" customFormat="1" ht="24.96" customHeight="1">
      <c r="A98" s="9"/>
      <c r="B98" s="175"/>
      <c r="C98" s="176"/>
      <c r="D98" s="177" t="s">
        <v>104</v>
      </c>
      <c r="E98" s="178"/>
      <c r="F98" s="178"/>
      <c r="G98" s="178"/>
      <c r="H98" s="178"/>
      <c r="I98" s="178"/>
      <c r="J98" s="179">
        <f>J223</f>
        <v>0</v>
      </c>
      <c r="K98" s="176"/>
      <c r="L98" s="18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hidden="1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hidden="1"/>
    <row r="102" hidden="1"/>
    <row r="103" hidden="1"/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105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0" t="str">
        <f>E7</f>
        <v>Oprava napájecích zdrojů v obvodu SSZT Ústí n.L. 2022-2023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96</v>
      </c>
      <c r="D109" s="36"/>
      <c r="E109" s="36"/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6"/>
      <c r="D110" s="36"/>
      <c r="E110" s="72" t="str">
        <f>E9</f>
        <v>PS01 - Napájecí zdroje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20</v>
      </c>
      <c r="D112" s="36"/>
      <c r="E112" s="36"/>
      <c r="F112" s="23" t="str">
        <f>F12</f>
        <v>OŘ Ústí n.L.</v>
      </c>
      <c r="G112" s="36"/>
      <c r="H112" s="36"/>
      <c r="I112" s="28" t="s">
        <v>22</v>
      </c>
      <c r="J112" s="75" t="str">
        <f>IF(J12="","",J12)</f>
        <v>2. 10. 2022</v>
      </c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24</v>
      </c>
      <c r="D114" s="36"/>
      <c r="E114" s="36"/>
      <c r="F114" s="23" t="str">
        <f>E15</f>
        <v xml:space="preserve"> </v>
      </c>
      <c r="G114" s="36"/>
      <c r="H114" s="36"/>
      <c r="I114" s="28" t="s">
        <v>30</v>
      </c>
      <c r="J114" s="32" t="str">
        <f>E21</f>
        <v xml:space="preserve"> 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28</v>
      </c>
      <c r="D115" s="36"/>
      <c r="E115" s="36"/>
      <c r="F115" s="23" t="str">
        <f>IF(E18="","",E18)</f>
        <v>Vyplň údaj</v>
      </c>
      <c r="G115" s="36"/>
      <c r="H115" s="36"/>
      <c r="I115" s="28" t="s">
        <v>32</v>
      </c>
      <c r="J115" s="32" t="str">
        <f>E24</f>
        <v/>
      </c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0.32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0" customFormat="1" ht="29.28" customHeight="1">
      <c r="A117" s="181"/>
      <c r="B117" s="182"/>
      <c r="C117" s="183" t="s">
        <v>106</v>
      </c>
      <c r="D117" s="184" t="s">
        <v>60</v>
      </c>
      <c r="E117" s="184" t="s">
        <v>56</v>
      </c>
      <c r="F117" s="184" t="s">
        <v>57</v>
      </c>
      <c r="G117" s="184" t="s">
        <v>107</v>
      </c>
      <c r="H117" s="184" t="s">
        <v>108</v>
      </c>
      <c r="I117" s="184" t="s">
        <v>109</v>
      </c>
      <c r="J117" s="184" t="s">
        <v>100</v>
      </c>
      <c r="K117" s="185" t="s">
        <v>110</v>
      </c>
      <c r="L117" s="186"/>
      <c r="M117" s="96" t="s">
        <v>1</v>
      </c>
      <c r="N117" s="97" t="s">
        <v>39</v>
      </c>
      <c r="O117" s="97" t="s">
        <v>111</v>
      </c>
      <c r="P117" s="97" t="s">
        <v>112</v>
      </c>
      <c r="Q117" s="97" t="s">
        <v>113</v>
      </c>
      <c r="R117" s="97" t="s">
        <v>114</v>
      </c>
      <c r="S117" s="97" t="s">
        <v>115</v>
      </c>
      <c r="T117" s="98" t="s">
        <v>116</v>
      </c>
      <c r="U117" s="181"/>
      <c r="V117" s="181"/>
      <c r="W117" s="181"/>
      <c r="X117" s="181"/>
      <c r="Y117" s="181"/>
      <c r="Z117" s="181"/>
      <c r="AA117" s="181"/>
      <c r="AB117" s="181"/>
      <c r="AC117" s="181"/>
      <c r="AD117" s="181"/>
      <c r="AE117" s="181"/>
    </row>
    <row r="118" s="2" customFormat="1" ht="22.8" customHeight="1">
      <c r="A118" s="34"/>
      <c r="B118" s="35"/>
      <c r="C118" s="103" t="s">
        <v>117</v>
      </c>
      <c r="D118" s="36"/>
      <c r="E118" s="36"/>
      <c r="F118" s="36"/>
      <c r="G118" s="36"/>
      <c r="H118" s="36"/>
      <c r="I118" s="36"/>
      <c r="J118" s="187">
        <f>BK118</f>
        <v>0</v>
      </c>
      <c r="K118" s="36"/>
      <c r="L118" s="40"/>
      <c r="M118" s="99"/>
      <c r="N118" s="188"/>
      <c r="O118" s="100"/>
      <c r="P118" s="189">
        <f>P119+SUM(P120:P153)+P223</f>
        <v>0</v>
      </c>
      <c r="Q118" s="100"/>
      <c r="R118" s="189">
        <f>R119+SUM(R120:R153)+R223</f>
        <v>0</v>
      </c>
      <c r="S118" s="100"/>
      <c r="T118" s="190">
        <f>T119+SUM(T120:T153)+T223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3" t="s">
        <v>74</v>
      </c>
      <c r="AU118" s="13" t="s">
        <v>102</v>
      </c>
      <c r="BK118" s="191">
        <f>BK119+SUM(BK120:BK153)+BK223</f>
        <v>0</v>
      </c>
    </row>
    <row r="119" s="2" customFormat="1" ht="44.25" customHeight="1">
      <c r="A119" s="34"/>
      <c r="B119" s="35"/>
      <c r="C119" s="192" t="s">
        <v>83</v>
      </c>
      <c r="D119" s="192" t="s">
        <v>118</v>
      </c>
      <c r="E119" s="193" t="s">
        <v>119</v>
      </c>
      <c r="F119" s="194" t="s">
        <v>120</v>
      </c>
      <c r="G119" s="195" t="s">
        <v>121</v>
      </c>
      <c r="H119" s="196">
        <v>20</v>
      </c>
      <c r="I119" s="197"/>
      <c r="J119" s="198">
        <f>ROUND(I119*H119,2)</f>
        <v>0</v>
      </c>
      <c r="K119" s="194" t="s">
        <v>122</v>
      </c>
      <c r="L119" s="199"/>
      <c r="M119" s="200" t="s">
        <v>1</v>
      </c>
      <c r="N119" s="201" t="s">
        <v>40</v>
      </c>
      <c r="O119" s="87"/>
      <c r="P119" s="202">
        <f>O119*H119</f>
        <v>0</v>
      </c>
      <c r="Q119" s="202">
        <v>0</v>
      </c>
      <c r="R119" s="202">
        <f>Q119*H119</f>
        <v>0</v>
      </c>
      <c r="S119" s="202">
        <v>0</v>
      </c>
      <c r="T119" s="203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04" t="s">
        <v>123</v>
      </c>
      <c r="AT119" s="204" t="s">
        <v>118</v>
      </c>
      <c r="AU119" s="204" t="s">
        <v>75</v>
      </c>
      <c r="AY119" s="13" t="s">
        <v>124</v>
      </c>
      <c r="BE119" s="205">
        <f>IF(N119="základní",J119,0)</f>
        <v>0</v>
      </c>
      <c r="BF119" s="205">
        <f>IF(N119="snížená",J119,0)</f>
        <v>0</v>
      </c>
      <c r="BG119" s="205">
        <f>IF(N119="zákl. přenesená",J119,0)</f>
        <v>0</v>
      </c>
      <c r="BH119" s="205">
        <f>IF(N119="sníž. přenesená",J119,0)</f>
        <v>0</v>
      </c>
      <c r="BI119" s="205">
        <f>IF(N119="nulová",J119,0)</f>
        <v>0</v>
      </c>
      <c r="BJ119" s="13" t="s">
        <v>83</v>
      </c>
      <c r="BK119" s="205">
        <f>ROUND(I119*H119,2)</f>
        <v>0</v>
      </c>
      <c r="BL119" s="13" t="s">
        <v>125</v>
      </c>
      <c r="BM119" s="204" t="s">
        <v>126</v>
      </c>
    </row>
    <row r="120" s="2" customFormat="1">
      <c r="A120" s="34"/>
      <c r="B120" s="35"/>
      <c r="C120" s="36"/>
      <c r="D120" s="206" t="s">
        <v>127</v>
      </c>
      <c r="E120" s="36"/>
      <c r="F120" s="207" t="s">
        <v>120</v>
      </c>
      <c r="G120" s="36"/>
      <c r="H120" s="36"/>
      <c r="I120" s="208"/>
      <c r="J120" s="36"/>
      <c r="K120" s="36"/>
      <c r="L120" s="40"/>
      <c r="M120" s="209"/>
      <c r="N120" s="210"/>
      <c r="O120" s="87"/>
      <c r="P120" s="87"/>
      <c r="Q120" s="87"/>
      <c r="R120" s="87"/>
      <c r="S120" s="87"/>
      <c r="T120" s="88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127</v>
      </c>
      <c r="AU120" s="13" t="s">
        <v>75</v>
      </c>
    </row>
    <row r="121" s="2" customFormat="1" ht="55.5" customHeight="1">
      <c r="A121" s="34"/>
      <c r="B121" s="35"/>
      <c r="C121" s="192" t="s">
        <v>85</v>
      </c>
      <c r="D121" s="192" t="s">
        <v>118</v>
      </c>
      <c r="E121" s="193" t="s">
        <v>128</v>
      </c>
      <c r="F121" s="194" t="s">
        <v>129</v>
      </c>
      <c r="G121" s="195" t="s">
        <v>121</v>
      </c>
      <c r="H121" s="196">
        <v>12</v>
      </c>
      <c r="I121" s="197"/>
      <c r="J121" s="198">
        <f>ROUND(I121*H121,2)</f>
        <v>0</v>
      </c>
      <c r="K121" s="194" t="s">
        <v>122</v>
      </c>
      <c r="L121" s="199"/>
      <c r="M121" s="200" t="s">
        <v>1</v>
      </c>
      <c r="N121" s="201" t="s">
        <v>40</v>
      </c>
      <c r="O121" s="87"/>
      <c r="P121" s="202">
        <f>O121*H121</f>
        <v>0</v>
      </c>
      <c r="Q121" s="202">
        <v>0</v>
      </c>
      <c r="R121" s="202">
        <f>Q121*H121</f>
        <v>0</v>
      </c>
      <c r="S121" s="202">
        <v>0</v>
      </c>
      <c r="T121" s="203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4" t="s">
        <v>123</v>
      </c>
      <c r="AT121" s="204" t="s">
        <v>118</v>
      </c>
      <c r="AU121" s="204" t="s">
        <v>75</v>
      </c>
      <c r="AY121" s="13" t="s">
        <v>124</v>
      </c>
      <c r="BE121" s="205">
        <f>IF(N121="základní",J121,0)</f>
        <v>0</v>
      </c>
      <c r="BF121" s="205">
        <f>IF(N121="snížená",J121,0)</f>
        <v>0</v>
      </c>
      <c r="BG121" s="205">
        <f>IF(N121="zákl. přenesená",J121,0)</f>
        <v>0</v>
      </c>
      <c r="BH121" s="205">
        <f>IF(N121="sníž. přenesená",J121,0)</f>
        <v>0</v>
      </c>
      <c r="BI121" s="205">
        <f>IF(N121="nulová",J121,0)</f>
        <v>0</v>
      </c>
      <c r="BJ121" s="13" t="s">
        <v>83</v>
      </c>
      <c r="BK121" s="205">
        <f>ROUND(I121*H121,2)</f>
        <v>0</v>
      </c>
      <c r="BL121" s="13" t="s">
        <v>125</v>
      </c>
      <c r="BM121" s="204" t="s">
        <v>130</v>
      </c>
    </row>
    <row r="122" s="2" customFormat="1">
      <c r="A122" s="34"/>
      <c r="B122" s="35"/>
      <c r="C122" s="36"/>
      <c r="D122" s="206" t="s">
        <v>127</v>
      </c>
      <c r="E122" s="36"/>
      <c r="F122" s="207" t="s">
        <v>129</v>
      </c>
      <c r="G122" s="36"/>
      <c r="H122" s="36"/>
      <c r="I122" s="208"/>
      <c r="J122" s="36"/>
      <c r="K122" s="36"/>
      <c r="L122" s="40"/>
      <c r="M122" s="209"/>
      <c r="N122" s="210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127</v>
      </c>
      <c r="AU122" s="13" t="s">
        <v>75</v>
      </c>
    </row>
    <row r="123" s="2" customFormat="1" ht="44.25" customHeight="1">
      <c r="A123" s="34"/>
      <c r="B123" s="35"/>
      <c r="C123" s="192" t="s">
        <v>131</v>
      </c>
      <c r="D123" s="192" t="s">
        <v>118</v>
      </c>
      <c r="E123" s="193" t="s">
        <v>132</v>
      </c>
      <c r="F123" s="194" t="s">
        <v>133</v>
      </c>
      <c r="G123" s="195" t="s">
        <v>121</v>
      </c>
      <c r="H123" s="196">
        <v>4</v>
      </c>
      <c r="I123" s="197"/>
      <c r="J123" s="198">
        <f>ROUND(I123*H123,2)</f>
        <v>0</v>
      </c>
      <c r="K123" s="194" t="s">
        <v>122</v>
      </c>
      <c r="L123" s="199"/>
      <c r="M123" s="200" t="s">
        <v>1</v>
      </c>
      <c r="N123" s="201" t="s">
        <v>40</v>
      </c>
      <c r="O123" s="87"/>
      <c r="P123" s="202">
        <f>O123*H123</f>
        <v>0</v>
      </c>
      <c r="Q123" s="202">
        <v>0</v>
      </c>
      <c r="R123" s="202">
        <f>Q123*H123</f>
        <v>0</v>
      </c>
      <c r="S123" s="202">
        <v>0</v>
      </c>
      <c r="T123" s="203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4" t="s">
        <v>123</v>
      </c>
      <c r="AT123" s="204" t="s">
        <v>118</v>
      </c>
      <c r="AU123" s="204" t="s">
        <v>75</v>
      </c>
      <c r="AY123" s="13" t="s">
        <v>124</v>
      </c>
      <c r="BE123" s="205">
        <f>IF(N123="základní",J123,0)</f>
        <v>0</v>
      </c>
      <c r="BF123" s="205">
        <f>IF(N123="snížená",J123,0)</f>
        <v>0</v>
      </c>
      <c r="BG123" s="205">
        <f>IF(N123="zákl. přenesená",J123,0)</f>
        <v>0</v>
      </c>
      <c r="BH123" s="205">
        <f>IF(N123="sníž. přenesená",J123,0)</f>
        <v>0</v>
      </c>
      <c r="BI123" s="205">
        <f>IF(N123="nulová",J123,0)</f>
        <v>0</v>
      </c>
      <c r="BJ123" s="13" t="s">
        <v>83</v>
      </c>
      <c r="BK123" s="205">
        <f>ROUND(I123*H123,2)</f>
        <v>0</v>
      </c>
      <c r="BL123" s="13" t="s">
        <v>125</v>
      </c>
      <c r="BM123" s="204" t="s">
        <v>134</v>
      </c>
    </row>
    <row r="124" s="2" customFormat="1">
      <c r="A124" s="34"/>
      <c r="B124" s="35"/>
      <c r="C124" s="36"/>
      <c r="D124" s="206" t="s">
        <v>127</v>
      </c>
      <c r="E124" s="36"/>
      <c r="F124" s="207" t="s">
        <v>133</v>
      </c>
      <c r="G124" s="36"/>
      <c r="H124" s="36"/>
      <c r="I124" s="208"/>
      <c r="J124" s="36"/>
      <c r="K124" s="36"/>
      <c r="L124" s="40"/>
      <c r="M124" s="209"/>
      <c r="N124" s="210"/>
      <c r="O124" s="87"/>
      <c r="P124" s="87"/>
      <c r="Q124" s="87"/>
      <c r="R124" s="87"/>
      <c r="S124" s="87"/>
      <c r="T124" s="8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127</v>
      </c>
      <c r="AU124" s="13" t="s">
        <v>75</v>
      </c>
    </row>
    <row r="125" s="2" customFormat="1" ht="44.25" customHeight="1">
      <c r="A125" s="34"/>
      <c r="B125" s="35"/>
      <c r="C125" s="192" t="s">
        <v>125</v>
      </c>
      <c r="D125" s="192" t="s">
        <v>118</v>
      </c>
      <c r="E125" s="193" t="s">
        <v>135</v>
      </c>
      <c r="F125" s="194" t="s">
        <v>136</v>
      </c>
      <c r="G125" s="195" t="s">
        <v>121</v>
      </c>
      <c r="H125" s="196">
        <v>40</v>
      </c>
      <c r="I125" s="197"/>
      <c r="J125" s="198">
        <f>ROUND(I125*H125,2)</f>
        <v>0</v>
      </c>
      <c r="K125" s="194" t="s">
        <v>122</v>
      </c>
      <c r="L125" s="199"/>
      <c r="M125" s="200" t="s">
        <v>1</v>
      </c>
      <c r="N125" s="201" t="s">
        <v>40</v>
      </c>
      <c r="O125" s="87"/>
      <c r="P125" s="202">
        <f>O125*H125</f>
        <v>0</v>
      </c>
      <c r="Q125" s="202">
        <v>0</v>
      </c>
      <c r="R125" s="202">
        <f>Q125*H125</f>
        <v>0</v>
      </c>
      <c r="S125" s="202">
        <v>0</v>
      </c>
      <c r="T125" s="20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4" t="s">
        <v>123</v>
      </c>
      <c r="AT125" s="204" t="s">
        <v>118</v>
      </c>
      <c r="AU125" s="204" t="s">
        <v>75</v>
      </c>
      <c r="AY125" s="13" t="s">
        <v>124</v>
      </c>
      <c r="BE125" s="205">
        <f>IF(N125="základní",J125,0)</f>
        <v>0</v>
      </c>
      <c r="BF125" s="205">
        <f>IF(N125="snížená",J125,0)</f>
        <v>0</v>
      </c>
      <c r="BG125" s="205">
        <f>IF(N125="zákl. přenesená",J125,0)</f>
        <v>0</v>
      </c>
      <c r="BH125" s="205">
        <f>IF(N125="sníž. přenesená",J125,0)</f>
        <v>0</v>
      </c>
      <c r="BI125" s="205">
        <f>IF(N125="nulová",J125,0)</f>
        <v>0</v>
      </c>
      <c r="BJ125" s="13" t="s">
        <v>83</v>
      </c>
      <c r="BK125" s="205">
        <f>ROUND(I125*H125,2)</f>
        <v>0</v>
      </c>
      <c r="BL125" s="13" t="s">
        <v>125</v>
      </c>
      <c r="BM125" s="204" t="s">
        <v>137</v>
      </c>
    </row>
    <row r="126" s="2" customFormat="1">
      <c r="A126" s="34"/>
      <c r="B126" s="35"/>
      <c r="C126" s="36"/>
      <c r="D126" s="206" t="s">
        <v>127</v>
      </c>
      <c r="E126" s="36"/>
      <c r="F126" s="207" t="s">
        <v>136</v>
      </c>
      <c r="G126" s="36"/>
      <c r="H126" s="36"/>
      <c r="I126" s="208"/>
      <c r="J126" s="36"/>
      <c r="K126" s="36"/>
      <c r="L126" s="40"/>
      <c r="M126" s="209"/>
      <c r="N126" s="210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127</v>
      </c>
      <c r="AU126" s="13" t="s">
        <v>75</v>
      </c>
    </row>
    <row r="127" s="2" customFormat="1" ht="44.25" customHeight="1">
      <c r="A127" s="34"/>
      <c r="B127" s="35"/>
      <c r="C127" s="192" t="s">
        <v>138</v>
      </c>
      <c r="D127" s="192" t="s">
        <v>118</v>
      </c>
      <c r="E127" s="193" t="s">
        <v>139</v>
      </c>
      <c r="F127" s="194" t="s">
        <v>140</v>
      </c>
      <c r="G127" s="195" t="s">
        <v>121</v>
      </c>
      <c r="H127" s="196">
        <v>144</v>
      </c>
      <c r="I127" s="197"/>
      <c r="J127" s="198">
        <f>ROUND(I127*H127,2)</f>
        <v>0</v>
      </c>
      <c r="K127" s="194" t="s">
        <v>122</v>
      </c>
      <c r="L127" s="199"/>
      <c r="M127" s="200" t="s">
        <v>1</v>
      </c>
      <c r="N127" s="201" t="s">
        <v>40</v>
      </c>
      <c r="O127" s="87"/>
      <c r="P127" s="202">
        <f>O127*H127</f>
        <v>0</v>
      </c>
      <c r="Q127" s="202">
        <v>0</v>
      </c>
      <c r="R127" s="202">
        <f>Q127*H127</f>
        <v>0</v>
      </c>
      <c r="S127" s="202">
        <v>0</v>
      </c>
      <c r="T127" s="20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4" t="s">
        <v>123</v>
      </c>
      <c r="AT127" s="204" t="s">
        <v>118</v>
      </c>
      <c r="AU127" s="204" t="s">
        <v>75</v>
      </c>
      <c r="AY127" s="13" t="s">
        <v>124</v>
      </c>
      <c r="BE127" s="205">
        <f>IF(N127="základní",J127,0)</f>
        <v>0</v>
      </c>
      <c r="BF127" s="205">
        <f>IF(N127="snížená",J127,0)</f>
        <v>0</v>
      </c>
      <c r="BG127" s="205">
        <f>IF(N127="zákl. přenesená",J127,0)</f>
        <v>0</v>
      </c>
      <c r="BH127" s="205">
        <f>IF(N127="sníž. přenesená",J127,0)</f>
        <v>0</v>
      </c>
      <c r="BI127" s="205">
        <f>IF(N127="nulová",J127,0)</f>
        <v>0</v>
      </c>
      <c r="BJ127" s="13" t="s">
        <v>83</v>
      </c>
      <c r="BK127" s="205">
        <f>ROUND(I127*H127,2)</f>
        <v>0</v>
      </c>
      <c r="BL127" s="13" t="s">
        <v>125</v>
      </c>
      <c r="BM127" s="204" t="s">
        <v>141</v>
      </c>
    </row>
    <row r="128" s="2" customFormat="1">
      <c r="A128" s="34"/>
      <c r="B128" s="35"/>
      <c r="C128" s="36"/>
      <c r="D128" s="206" t="s">
        <v>127</v>
      </c>
      <c r="E128" s="36"/>
      <c r="F128" s="207" t="s">
        <v>140</v>
      </c>
      <c r="G128" s="36"/>
      <c r="H128" s="36"/>
      <c r="I128" s="208"/>
      <c r="J128" s="36"/>
      <c r="K128" s="36"/>
      <c r="L128" s="40"/>
      <c r="M128" s="209"/>
      <c r="N128" s="210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127</v>
      </c>
      <c r="AU128" s="13" t="s">
        <v>75</v>
      </c>
    </row>
    <row r="129" s="2" customFormat="1" ht="44.25" customHeight="1">
      <c r="A129" s="34"/>
      <c r="B129" s="35"/>
      <c r="C129" s="192" t="s">
        <v>142</v>
      </c>
      <c r="D129" s="192" t="s">
        <v>118</v>
      </c>
      <c r="E129" s="193" t="s">
        <v>143</v>
      </c>
      <c r="F129" s="194" t="s">
        <v>144</v>
      </c>
      <c r="G129" s="195" t="s">
        <v>121</v>
      </c>
      <c r="H129" s="196">
        <v>164</v>
      </c>
      <c r="I129" s="197"/>
      <c r="J129" s="198">
        <f>ROUND(I129*H129,2)</f>
        <v>0</v>
      </c>
      <c r="K129" s="194" t="s">
        <v>122</v>
      </c>
      <c r="L129" s="199"/>
      <c r="M129" s="200" t="s">
        <v>1</v>
      </c>
      <c r="N129" s="201" t="s">
        <v>40</v>
      </c>
      <c r="O129" s="87"/>
      <c r="P129" s="202">
        <f>O129*H129</f>
        <v>0</v>
      </c>
      <c r="Q129" s="202">
        <v>0</v>
      </c>
      <c r="R129" s="202">
        <f>Q129*H129</f>
        <v>0</v>
      </c>
      <c r="S129" s="202">
        <v>0</v>
      </c>
      <c r="T129" s="20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4" t="s">
        <v>123</v>
      </c>
      <c r="AT129" s="204" t="s">
        <v>118</v>
      </c>
      <c r="AU129" s="204" t="s">
        <v>75</v>
      </c>
      <c r="AY129" s="13" t="s">
        <v>124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3" t="s">
        <v>83</v>
      </c>
      <c r="BK129" s="205">
        <f>ROUND(I129*H129,2)</f>
        <v>0</v>
      </c>
      <c r="BL129" s="13" t="s">
        <v>125</v>
      </c>
      <c r="BM129" s="204" t="s">
        <v>145</v>
      </c>
    </row>
    <row r="130" s="2" customFormat="1">
      <c r="A130" s="34"/>
      <c r="B130" s="35"/>
      <c r="C130" s="36"/>
      <c r="D130" s="206" t="s">
        <v>127</v>
      </c>
      <c r="E130" s="36"/>
      <c r="F130" s="207" t="s">
        <v>144</v>
      </c>
      <c r="G130" s="36"/>
      <c r="H130" s="36"/>
      <c r="I130" s="208"/>
      <c r="J130" s="36"/>
      <c r="K130" s="36"/>
      <c r="L130" s="40"/>
      <c r="M130" s="209"/>
      <c r="N130" s="210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127</v>
      </c>
      <c r="AU130" s="13" t="s">
        <v>75</v>
      </c>
    </row>
    <row r="131" s="2" customFormat="1" ht="44.25" customHeight="1">
      <c r="A131" s="34"/>
      <c r="B131" s="35"/>
      <c r="C131" s="192" t="s">
        <v>146</v>
      </c>
      <c r="D131" s="192" t="s">
        <v>118</v>
      </c>
      <c r="E131" s="193" t="s">
        <v>147</v>
      </c>
      <c r="F131" s="194" t="s">
        <v>148</v>
      </c>
      <c r="G131" s="195" t="s">
        <v>121</v>
      </c>
      <c r="H131" s="196">
        <v>24</v>
      </c>
      <c r="I131" s="197"/>
      <c r="J131" s="198">
        <f>ROUND(I131*H131,2)</f>
        <v>0</v>
      </c>
      <c r="K131" s="194" t="s">
        <v>122</v>
      </c>
      <c r="L131" s="199"/>
      <c r="M131" s="200" t="s">
        <v>1</v>
      </c>
      <c r="N131" s="201" t="s">
        <v>40</v>
      </c>
      <c r="O131" s="87"/>
      <c r="P131" s="202">
        <f>O131*H131</f>
        <v>0</v>
      </c>
      <c r="Q131" s="202">
        <v>0</v>
      </c>
      <c r="R131" s="202">
        <f>Q131*H131</f>
        <v>0</v>
      </c>
      <c r="S131" s="202">
        <v>0</v>
      </c>
      <c r="T131" s="20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4" t="s">
        <v>123</v>
      </c>
      <c r="AT131" s="204" t="s">
        <v>118</v>
      </c>
      <c r="AU131" s="204" t="s">
        <v>75</v>
      </c>
      <c r="AY131" s="13" t="s">
        <v>124</v>
      </c>
      <c r="BE131" s="205">
        <f>IF(N131="základní",J131,0)</f>
        <v>0</v>
      </c>
      <c r="BF131" s="205">
        <f>IF(N131="snížená",J131,0)</f>
        <v>0</v>
      </c>
      <c r="BG131" s="205">
        <f>IF(N131="zákl. přenesená",J131,0)</f>
        <v>0</v>
      </c>
      <c r="BH131" s="205">
        <f>IF(N131="sníž. přenesená",J131,0)</f>
        <v>0</v>
      </c>
      <c r="BI131" s="205">
        <f>IF(N131="nulová",J131,0)</f>
        <v>0</v>
      </c>
      <c r="BJ131" s="13" t="s">
        <v>83</v>
      </c>
      <c r="BK131" s="205">
        <f>ROUND(I131*H131,2)</f>
        <v>0</v>
      </c>
      <c r="BL131" s="13" t="s">
        <v>125</v>
      </c>
      <c r="BM131" s="204" t="s">
        <v>149</v>
      </c>
    </row>
    <row r="132" s="2" customFormat="1">
      <c r="A132" s="34"/>
      <c r="B132" s="35"/>
      <c r="C132" s="36"/>
      <c r="D132" s="206" t="s">
        <v>127</v>
      </c>
      <c r="E132" s="36"/>
      <c r="F132" s="207" t="s">
        <v>148</v>
      </c>
      <c r="G132" s="36"/>
      <c r="H132" s="36"/>
      <c r="I132" s="208"/>
      <c r="J132" s="36"/>
      <c r="K132" s="36"/>
      <c r="L132" s="40"/>
      <c r="M132" s="209"/>
      <c r="N132" s="210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127</v>
      </c>
      <c r="AU132" s="13" t="s">
        <v>75</v>
      </c>
    </row>
    <row r="133" s="2" customFormat="1" ht="44.25" customHeight="1">
      <c r="A133" s="34"/>
      <c r="B133" s="35"/>
      <c r="C133" s="192" t="s">
        <v>123</v>
      </c>
      <c r="D133" s="192" t="s">
        <v>118</v>
      </c>
      <c r="E133" s="193" t="s">
        <v>150</v>
      </c>
      <c r="F133" s="194" t="s">
        <v>151</v>
      </c>
      <c r="G133" s="195" t="s">
        <v>121</v>
      </c>
      <c r="H133" s="196">
        <v>24</v>
      </c>
      <c r="I133" s="197"/>
      <c r="J133" s="198">
        <f>ROUND(I133*H133,2)</f>
        <v>0</v>
      </c>
      <c r="K133" s="194" t="s">
        <v>122</v>
      </c>
      <c r="L133" s="199"/>
      <c r="M133" s="200" t="s">
        <v>1</v>
      </c>
      <c r="N133" s="201" t="s">
        <v>40</v>
      </c>
      <c r="O133" s="87"/>
      <c r="P133" s="202">
        <f>O133*H133</f>
        <v>0</v>
      </c>
      <c r="Q133" s="202">
        <v>0</v>
      </c>
      <c r="R133" s="202">
        <f>Q133*H133</f>
        <v>0</v>
      </c>
      <c r="S133" s="202">
        <v>0</v>
      </c>
      <c r="T133" s="20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4" t="s">
        <v>123</v>
      </c>
      <c r="AT133" s="204" t="s">
        <v>118</v>
      </c>
      <c r="AU133" s="204" t="s">
        <v>75</v>
      </c>
      <c r="AY133" s="13" t="s">
        <v>124</v>
      </c>
      <c r="BE133" s="205">
        <f>IF(N133="základní",J133,0)</f>
        <v>0</v>
      </c>
      <c r="BF133" s="205">
        <f>IF(N133="snížená",J133,0)</f>
        <v>0</v>
      </c>
      <c r="BG133" s="205">
        <f>IF(N133="zákl. přenesená",J133,0)</f>
        <v>0</v>
      </c>
      <c r="BH133" s="205">
        <f>IF(N133="sníž. přenesená",J133,0)</f>
        <v>0</v>
      </c>
      <c r="BI133" s="205">
        <f>IF(N133="nulová",J133,0)</f>
        <v>0</v>
      </c>
      <c r="BJ133" s="13" t="s">
        <v>83</v>
      </c>
      <c r="BK133" s="205">
        <f>ROUND(I133*H133,2)</f>
        <v>0</v>
      </c>
      <c r="BL133" s="13" t="s">
        <v>125</v>
      </c>
      <c r="BM133" s="204" t="s">
        <v>152</v>
      </c>
    </row>
    <row r="134" s="2" customFormat="1">
      <c r="A134" s="34"/>
      <c r="B134" s="35"/>
      <c r="C134" s="36"/>
      <c r="D134" s="206" t="s">
        <v>127</v>
      </c>
      <c r="E134" s="36"/>
      <c r="F134" s="207" t="s">
        <v>151</v>
      </c>
      <c r="G134" s="36"/>
      <c r="H134" s="36"/>
      <c r="I134" s="208"/>
      <c r="J134" s="36"/>
      <c r="K134" s="36"/>
      <c r="L134" s="40"/>
      <c r="M134" s="209"/>
      <c r="N134" s="210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127</v>
      </c>
      <c r="AU134" s="13" t="s">
        <v>75</v>
      </c>
    </row>
    <row r="135" s="2" customFormat="1" ht="44.25" customHeight="1">
      <c r="A135" s="34"/>
      <c r="B135" s="35"/>
      <c r="C135" s="192" t="s">
        <v>153</v>
      </c>
      <c r="D135" s="192" t="s">
        <v>118</v>
      </c>
      <c r="E135" s="193" t="s">
        <v>154</v>
      </c>
      <c r="F135" s="194" t="s">
        <v>155</v>
      </c>
      <c r="G135" s="195" t="s">
        <v>121</v>
      </c>
      <c r="H135" s="196">
        <v>100</v>
      </c>
      <c r="I135" s="197"/>
      <c r="J135" s="198">
        <f>ROUND(I135*H135,2)</f>
        <v>0</v>
      </c>
      <c r="K135" s="194" t="s">
        <v>122</v>
      </c>
      <c r="L135" s="199"/>
      <c r="M135" s="200" t="s">
        <v>1</v>
      </c>
      <c r="N135" s="201" t="s">
        <v>40</v>
      </c>
      <c r="O135" s="87"/>
      <c r="P135" s="202">
        <f>O135*H135</f>
        <v>0</v>
      </c>
      <c r="Q135" s="202">
        <v>0</v>
      </c>
      <c r="R135" s="202">
        <f>Q135*H135</f>
        <v>0</v>
      </c>
      <c r="S135" s="202">
        <v>0</v>
      </c>
      <c r="T135" s="20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4" t="s">
        <v>123</v>
      </c>
      <c r="AT135" s="204" t="s">
        <v>118</v>
      </c>
      <c r="AU135" s="204" t="s">
        <v>75</v>
      </c>
      <c r="AY135" s="13" t="s">
        <v>124</v>
      </c>
      <c r="BE135" s="205">
        <f>IF(N135="základní",J135,0)</f>
        <v>0</v>
      </c>
      <c r="BF135" s="205">
        <f>IF(N135="snížená",J135,0)</f>
        <v>0</v>
      </c>
      <c r="BG135" s="205">
        <f>IF(N135="zákl. přenesená",J135,0)</f>
        <v>0</v>
      </c>
      <c r="BH135" s="205">
        <f>IF(N135="sníž. přenesená",J135,0)</f>
        <v>0</v>
      </c>
      <c r="BI135" s="205">
        <f>IF(N135="nulová",J135,0)</f>
        <v>0</v>
      </c>
      <c r="BJ135" s="13" t="s">
        <v>83</v>
      </c>
      <c r="BK135" s="205">
        <f>ROUND(I135*H135,2)</f>
        <v>0</v>
      </c>
      <c r="BL135" s="13" t="s">
        <v>125</v>
      </c>
      <c r="BM135" s="204" t="s">
        <v>156</v>
      </c>
    </row>
    <row r="136" s="2" customFormat="1">
      <c r="A136" s="34"/>
      <c r="B136" s="35"/>
      <c r="C136" s="36"/>
      <c r="D136" s="206" t="s">
        <v>127</v>
      </c>
      <c r="E136" s="36"/>
      <c r="F136" s="207" t="s">
        <v>155</v>
      </c>
      <c r="G136" s="36"/>
      <c r="H136" s="36"/>
      <c r="I136" s="208"/>
      <c r="J136" s="36"/>
      <c r="K136" s="36"/>
      <c r="L136" s="40"/>
      <c r="M136" s="209"/>
      <c r="N136" s="210"/>
      <c r="O136" s="87"/>
      <c r="P136" s="87"/>
      <c r="Q136" s="87"/>
      <c r="R136" s="87"/>
      <c r="S136" s="87"/>
      <c r="T136" s="88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127</v>
      </c>
      <c r="AU136" s="13" t="s">
        <v>75</v>
      </c>
    </row>
    <row r="137" s="2" customFormat="1" ht="49.05" customHeight="1">
      <c r="A137" s="34"/>
      <c r="B137" s="35"/>
      <c r="C137" s="192" t="s">
        <v>157</v>
      </c>
      <c r="D137" s="192" t="s">
        <v>118</v>
      </c>
      <c r="E137" s="193" t="s">
        <v>158</v>
      </c>
      <c r="F137" s="194" t="s">
        <v>159</v>
      </c>
      <c r="G137" s="195" t="s">
        <v>121</v>
      </c>
      <c r="H137" s="196">
        <v>4</v>
      </c>
      <c r="I137" s="197"/>
      <c r="J137" s="198">
        <f>ROUND(I137*H137,2)</f>
        <v>0</v>
      </c>
      <c r="K137" s="194" t="s">
        <v>122</v>
      </c>
      <c r="L137" s="199"/>
      <c r="M137" s="200" t="s">
        <v>1</v>
      </c>
      <c r="N137" s="201" t="s">
        <v>40</v>
      </c>
      <c r="O137" s="87"/>
      <c r="P137" s="202">
        <f>O137*H137</f>
        <v>0</v>
      </c>
      <c r="Q137" s="202">
        <v>0</v>
      </c>
      <c r="R137" s="202">
        <f>Q137*H137</f>
        <v>0</v>
      </c>
      <c r="S137" s="202">
        <v>0</v>
      </c>
      <c r="T137" s="20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4" t="s">
        <v>123</v>
      </c>
      <c r="AT137" s="204" t="s">
        <v>118</v>
      </c>
      <c r="AU137" s="204" t="s">
        <v>75</v>
      </c>
      <c r="AY137" s="13" t="s">
        <v>124</v>
      </c>
      <c r="BE137" s="205">
        <f>IF(N137="základní",J137,0)</f>
        <v>0</v>
      </c>
      <c r="BF137" s="205">
        <f>IF(N137="snížená",J137,0)</f>
        <v>0</v>
      </c>
      <c r="BG137" s="205">
        <f>IF(N137="zákl. přenesená",J137,0)</f>
        <v>0</v>
      </c>
      <c r="BH137" s="205">
        <f>IF(N137="sníž. přenesená",J137,0)</f>
        <v>0</v>
      </c>
      <c r="BI137" s="205">
        <f>IF(N137="nulová",J137,0)</f>
        <v>0</v>
      </c>
      <c r="BJ137" s="13" t="s">
        <v>83</v>
      </c>
      <c r="BK137" s="205">
        <f>ROUND(I137*H137,2)</f>
        <v>0</v>
      </c>
      <c r="BL137" s="13" t="s">
        <v>125</v>
      </c>
      <c r="BM137" s="204" t="s">
        <v>160</v>
      </c>
    </row>
    <row r="138" s="2" customFormat="1">
      <c r="A138" s="34"/>
      <c r="B138" s="35"/>
      <c r="C138" s="36"/>
      <c r="D138" s="206" t="s">
        <v>127</v>
      </c>
      <c r="E138" s="36"/>
      <c r="F138" s="207" t="s">
        <v>159</v>
      </c>
      <c r="G138" s="36"/>
      <c r="H138" s="36"/>
      <c r="I138" s="208"/>
      <c r="J138" s="36"/>
      <c r="K138" s="36"/>
      <c r="L138" s="40"/>
      <c r="M138" s="209"/>
      <c r="N138" s="210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127</v>
      </c>
      <c r="AU138" s="13" t="s">
        <v>75</v>
      </c>
    </row>
    <row r="139" s="2" customFormat="1" ht="49.05" customHeight="1">
      <c r="A139" s="34"/>
      <c r="B139" s="35"/>
      <c r="C139" s="192" t="s">
        <v>161</v>
      </c>
      <c r="D139" s="192" t="s">
        <v>118</v>
      </c>
      <c r="E139" s="193" t="s">
        <v>162</v>
      </c>
      <c r="F139" s="194" t="s">
        <v>163</v>
      </c>
      <c r="G139" s="195" t="s">
        <v>121</v>
      </c>
      <c r="H139" s="196">
        <v>18</v>
      </c>
      <c r="I139" s="197"/>
      <c r="J139" s="198">
        <f>ROUND(I139*H139,2)</f>
        <v>0</v>
      </c>
      <c r="K139" s="194" t="s">
        <v>122</v>
      </c>
      <c r="L139" s="199"/>
      <c r="M139" s="200" t="s">
        <v>1</v>
      </c>
      <c r="N139" s="201" t="s">
        <v>40</v>
      </c>
      <c r="O139" s="87"/>
      <c r="P139" s="202">
        <f>O139*H139</f>
        <v>0</v>
      </c>
      <c r="Q139" s="202">
        <v>0</v>
      </c>
      <c r="R139" s="202">
        <f>Q139*H139</f>
        <v>0</v>
      </c>
      <c r="S139" s="202">
        <v>0</v>
      </c>
      <c r="T139" s="20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4" t="s">
        <v>123</v>
      </c>
      <c r="AT139" s="204" t="s">
        <v>118</v>
      </c>
      <c r="AU139" s="204" t="s">
        <v>75</v>
      </c>
      <c r="AY139" s="13" t="s">
        <v>124</v>
      </c>
      <c r="BE139" s="205">
        <f>IF(N139="základní",J139,0)</f>
        <v>0</v>
      </c>
      <c r="BF139" s="205">
        <f>IF(N139="snížená",J139,0)</f>
        <v>0</v>
      </c>
      <c r="BG139" s="205">
        <f>IF(N139="zákl. přenesená",J139,0)</f>
        <v>0</v>
      </c>
      <c r="BH139" s="205">
        <f>IF(N139="sníž. přenesená",J139,0)</f>
        <v>0</v>
      </c>
      <c r="BI139" s="205">
        <f>IF(N139="nulová",J139,0)</f>
        <v>0</v>
      </c>
      <c r="BJ139" s="13" t="s">
        <v>83</v>
      </c>
      <c r="BK139" s="205">
        <f>ROUND(I139*H139,2)</f>
        <v>0</v>
      </c>
      <c r="BL139" s="13" t="s">
        <v>125</v>
      </c>
      <c r="BM139" s="204" t="s">
        <v>164</v>
      </c>
    </row>
    <row r="140" s="2" customFormat="1">
      <c r="A140" s="34"/>
      <c r="B140" s="35"/>
      <c r="C140" s="36"/>
      <c r="D140" s="206" t="s">
        <v>127</v>
      </c>
      <c r="E140" s="36"/>
      <c r="F140" s="207" t="s">
        <v>163</v>
      </c>
      <c r="G140" s="36"/>
      <c r="H140" s="36"/>
      <c r="I140" s="208"/>
      <c r="J140" s="36"/>
      <c r="K140" s="36"/>
      <c r="L140" s="40"/>
      <c r="M140" s="209"/>
      <c r="N140" s="210"/>
      <c r="O140" s="87"/>
      <c r="P140" s="87"/>
      <c r="Q140" s="87"/>
      <c r="R140" s="87"/>
      <c r="S140" s="87"/>
      <c r="T140" s="88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127</v>
      </c>
      <c r="AU140" s="13" t="s">
        <v>75</v>
      </c>
    </row>
    <row r="141" s="2" customFormat="1" ht="49.05" customHeight="1">
      <c r="A141" s="34"/>
      <c r="B141" s="35"/>
      <c r="C141" s="192" t="s">
        <v>165</v>
      </c>
      <c r="D141" s="192" t="s">
        <v>118</v>
      </c>
      <c r="E141" s="193" t="s">
        <v>166</v>
      </c>
      <c r="F141" s="194" t="s">
        <v>167</v>
      </c>
      <c r="G141" s="195" t="s">
        <v>121</v>
      </c>
      <c r="H141" s="196">
        <v>8</v>
      </c>
      <c r="I141" s="197"/>
      <c r="J141" s="198">
        <f>ROUND(I141*H141,2)</f>
        <v>0</v>
      </c>
      <c r="K141" s="194" t="s">
        <v>122</v>
      </c>
      <c r="L141" s="199"/>
      <c r="M141" s="200" t="s">
        <v>1</v>
      </c>
      <c r="N141" s="201" t="s">
        <v>40</v>
      </c>
      <c r="O141" s="87"/>
      <c r="P141" s="202">
        <f>O141*H141</f>
        <v>0</v>
      </c>
      <c r="Q141" s="202">
        <v>0</v>
      </c>
      <c r="R141" s="202">
        <f>Q141*H141</f>
        <v>0</v>
      </c>
      <c r="S141" s="202">
        <v>0</v>
      </c>
      <c r="T141" s="20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4" t="s">
        <v>123</v>
      </c>
      <c r="AT141" s="204" t="s">
        <v>118</v>
      </c>
      <c r="AU141" s="204" t="s">
        <v>75</v>
      </c>
      <c r="AY141" s="13" t="s">
        <v>124</v>
      </c>
      <c r="BE141" s="205">
        <f>IF(N141="základní",J141,0)</f>
        <v>0</v>
      </c>
      <c r="BF141" s="205">
        <f>IF(N141="snížená",J141,0)</f>
        <v>0</v>
      </c>
      <c r="BG141" s="205">
        <f>IF(N141="zákl. přenesená",J141,0)</f>
        <v>0</v>
      </c>
      <c r="BH141" s="205">
        <f>IF(N141="sníž. přenesená",J141,0)</f>
        <v>0</v>
      </c>
      <c r="BI141" s="205">
        <f>IF(N141="nulová",J141,0)</f>
        <v>0</v>
      </c>
      <c r="BJ141" s="13" t="s">
        <v>83</v>
      </c>
      <c r="BK141" s="205">
        <f>ROUND(I141*H141,2)</f>
        <v>0</v>
      </c>
      <c r="BL141" s="13" t="s">
        <v>125</v>
      </c>
      <c r="BM141" s="204" t="s">
        <v>168</v>
      </c>
    </row>
    <row r="142" s="2" customFormat="1">
      <c r="A142" s="34"/>
      <c r="B142" s="35"/>
      <c r="C142" s="36"/>
      <c r="D142" s="206" t="s">
        <v>127</v>
      </c>
      <c r="E142" s="36"/>
      <c r="F142" s="207" t="s">
        <v>167</v>
      </c>
      <c r="G142" s="36"/>
      <c r="H142" s="36"/>
      <c r="I142" s="208"/>
      <c r="J142" s="36"/>
      <c r="K142" s="36"/>
      <c r="L142" s="40"/>
      <c r="M142" s="209"/>
      <c r="N142" s="210"/>
      <c r="O142" s="87"/>
      <c r="P142" s="87"/>
      <c r="Q142" s="87"/>
      <c r="R142" s="87"/>
      <c r="S142" s="87"/>
      <c r="T142" s="88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127</v>
      </c>
      <c r="AU142" s="13" t="s">
        <v>75</v>
      </c>
    </row>
    <row r="143" s="2" customFormat="1" ht="49.05" customHeight="1">
      <c r="A143" s="34"/>
      <c r="B143" s="35"/>
      <c r="C143" s="192" t="s">
        <v>169</v>
      </c>
      <c r="D143" s="192" t="s">
        <v>118</v>
      </c>
      <c r="E143" s="193" t="s">
        <v>170</v>
      </c>
      <c r="F143" s="194" t="s">
        <v>171</v>
      </c>
      <c r="G143" s="195" t="s">
        <v>121</v>
      </c>
      <c r="H143" s="196">
        <v>6</v>
      </c>
      <c r="I143" s="197"/>
      <c r="J143" s="198">
        <f>ROUND(I143*H143,2)</f>
        <v>0</v>
      </c>
      <c r="K143" s="194" t="s">
        <v>122</v>
      </c>
      <c r="L143" s="199"/>
      <c r="M143" s="200" t="s">
        <v>1</v>
      </c>
      <c r="N143" s="201" t="s">
        <v>40</v>
      </c>
      <c r="O143" s="87"/>
      <c r="P143" s="202">
        <f>O143*H143</f>
        <v>0</v>
      </c>
      <c r="Q143" s="202">
        <v>0</v>
      </c>
      <c r="R143" s="202">
        <f>Q143*H143</f>
        <v>0</v>
      </c>
      <c r="S143" s="202">
        <v>0</v>
      </c>
      <c r="T143" s="20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4" t="s">
        <v>123</v>
      </c>
      <c r="AT143" s="204" t="s">
        <v>118</v>
      </c>
      <c r="AU143" s="204" t="s">
        <v>75</v>
      </c>
      <c r="AY143" s="13" t="s">
        <v>124</v>
      </c>
      <c r="BE143" s="205">
        <f>IF(N143="základní",J143,0)</f>
        <v>0</v>
      </c>
      <c r="BF143" s="205">
        <f>IF(N143="snížená",J143,0)</f>
        <v>0</v>
      </c>
      <c r="BG143" s="205">
        <f>IF(N143="zákl. přenesená",J143,0)</f>
        <v>0</v>
      </c>
      <c r="BH143" s="205">
        <f>IF(N143="sníž. přenesená",J143,0)</f>
        <v>0</v>
      </c>
      <c r="BI143" s="205">
        <f>IF(N143="nulová",J143,0)</f>
        <v>0</v>
      </c>
      <c r="BJ143" s="13" t="s">
        <v>83</v>
      </c>
      <c r="BK143" s="205">
        <f>ROUND(I143*H143,2)</f>
        <v>0</v>
      </c>
      <c r="BL143" s="13" t="s">
        <v>125</v>
      </c>
      <c r="BM143" s="204" t="s">
        <v>172</v>
      </c>
    </row>
    <row r="144" s="2" customFormat="1">
      <c r="A144" s="34"/>
      <c r="B144" s="35"/>
      <c r="C144" s="36"/>
      <c r="D144" s="206" t="s">
        <v>127</v>
      </c>
      <c r="E144" s="36"/>
      <c r="F144" s="207" t="s">
        <v>171</v>
      </c>
      <c r="G144" s="36"/>
      <c r="H144" s="36"/>
      <c r="I144" s="208"/>
      <c r="J144" s="36"/>
      <c r="K144" s="36"/>
      <c r="L144" s="40"/>
      <c r="M144" s="209"/>
      <c r="N144" s="210"/>
      <c r="O144" s="87"/>
      <c r="P144" s="87"/>
      <c r="Q144" s="87"/>
      <c r="R144" s="87"/>
      <c r="S144" s="87"/>
      <c r="T144" s="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127</v>
      </c>
      <c r="AU144" s="13" t="s">
        <v>75</v>
      </c>
    </row>
    <row r="145" s="2" customFormat="1" ht="49.05" customHeight="1">
      <c r="A145" s="34"/>
      <c r="B145" s="35"/>
      <c r="C145" s="192" t="s">
        <v>173</v>
      </c>
      <c r="D145" s="192" t="s">
        <v>118</v>
      </c>
      <c r="E145" s="193" t="s">
        <v>174</v>
      </c>
      <c r="F145" s="194" t="s">
        <v>175</v>
      </c>
      <c r="G145" s="195" t="s">
        <v>121</v>
      </c>
      <c r="H145" s="196">
        <v>4</v>
      </c>
      <c r="I145" s="197"/>
      <c r="J145" s="198">
        <f>ROUND(I145*H145,2)</f>
        <v>0</v>
      </c>
      <c r="K145" s="194" t="s">
        <v>122</v>
      </c>
      <c r="L145" s="199"/>
      <c r="M145" s="200" t="s">
        <v>1</v>
      </c>
      <c r="N145" s="201" t="s">
        <v>40</v>
      </c>
      <c r="O145" s="87"/>
      <c r="P145" s="202">
        <f>O145*H145</f>
        <v>0</v>
      </c>
      <c r="Q145" s="202">
        <v>0</v>
      </c>
      <c r="R145" s="202">
        <f>Q145*H145</f>
        <v>0</v>
      </c>
      <c r="S145" s="202">
        <v>0</v>
      </c>
      <c r="T145" s="20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4" t="s">
        <v>123</v>
      </c>
      <c r="AT145" s="204" t="s">
        <v>118</v>
      </c>
      <c r="AU145" s="204" t="s">
        <v>75</v>
      </c>
      <c r="AY145" s="13" t="s">
        <v>124</v>
      </c>
      <c r="BE145" s="205">
        <f>IF(N145="základní",J145,0)</f>
        <v>0</v>
      </c>
      <c r="BF145" s="205">
        <f>IF(N145="snížená",J145,0)</f>
        <v>0</v>
      </c>
      <c r="BG145" s="205">
        <f>IF(N145="zákl. přenesená",J145,0)</f>
        <v>0</v>
      </c>
      <c r="BH145" s="205">
        <f>IF(N145="sníž. přenesená",J145,0)</f>
        <v>0</v>
      </c>
      <c r="BI145" s="205">
        <f>IF(N145="nulová",J145,0)</f>
        <v>0</v>
      </c>
      <c r="BJ145" s="13" t="s">
        <v>83</v>
      </c>
      <c r="BK145" s="205">
        <f>ROUND(I145*H145,2)</f>
        <v>0</v>
      </c>
      <c r="BL145" s="13" t="s">
        <v>125</v>
      </c>
      <c r="BM145" s="204" t="s">
        <v>176</v>
      </c>
    </row>
    <row r="146" s="2" customFormat="1">
      <c r="A146" s="34"/>
      <c r="B146" s="35"/>
      <c r="C146" s="36"/>
      <c r="D146" s="206" t="s">
        <v>127</v>
      </c>
      <c r="E146" s="36"/>
      <c r="F146" s="207" t="s">
        <v>175</v>
      </c>
      <c r="G146" s="36"/>
      <c r="H146" s="36"/>
      <c r="I146" s="208"/>
      <c r="J146" s="36"/>
      <c r="K146" s="36"/>
      <c r="L146" s="40"/>
      <c r="M146" s="209"/>
      <c r="N146" s="210"/>
      <c r="O146" s="87"/>
      <c r="P146" s="87"/>
      <c r="Q146" s="87"/>
      <c r="R146" s="87"/>
      <c r="S146" s="87"/>
      <c r="T146" s="88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3" t="s">
        <v>127</v>
      </c>
      <c r="AU146" s="13" t="s">
        <v>75</v>
      </c>
    </row>
    <row r="147" s="2" customFormat="1" ht="44.25" customHeight="1">
      <c r="A147" s="34"/>
      <c r="B147" s="35"/>
      <c r="C147" s="192" t="s">
        <v>8</v>
      </c>
      <c r="D147" s="192" t="s">
        <v>118</v>
      </c>
      <c r="E147" s="193" t="s">
        <v>177</v>
      </c>
      <c r="F147" s="194" t="s">
        <v>178</v>
      </c>
      <c r="G147" s="195" t="s">
        <v>121</v>
      </c>
      <c r="H147" s="196">
        <v>108</v>
      </c>
      <c r="I147" s="197"/>
      <c r="J147" s="198">
        <f>ROUND(I147*H147,2)</f>
        <v>0</v>
      </c>
      <c r="K147" s="194" t="s">
        <v>122</v>
      </c>
      <c r="L147" s="199"/>
      <c r="M147" s="200" t="s">
        <v>1</v>
      </c>
      <c r="N147" s="201" t="s">
        <v>40</v>
      </c>
      <c r="O147" s="87"/>
      <c r="P147" s="202">
        <f>O147*H147</f>
        <v>0</v>
      </c>
      <c r="Q147" s="202">
        <v>0</v>
      </c>
      <c r="R147" s="202">
        <f>Q147*H147</f>
        <v>0</v>
      </c>
      <c r="S147" s="202">
        <v>0</v>
      </c>
      <c r="T147" s="20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4" t="s">
        <v>123</v>
      </c>
      <c r="AT147" s="204" t="s">
        <v>118</v>
      </c>
      <c r="AU147" s="204" t="s">
        <v>75</v>
      </c>
      <c r="AY147" s="13" t="s">
        <v>124</v>
      </c>
      <c r="BE147" s="205">
        <f>IF(N147="základní",J147,0)</f>
        <v>0</v>
      </c>
      <c r="BF147" s="205">
        <f>IF(N147="snížená",J147,0)</f>
        <v>0</v>
      </c>
      <c r="BG147" s="205">
        <f>IF(N147="zákl. přenesená",J147,0)</f>
        <v>0</v>
      </c>
      <c r="BH147" s="205">
        <f>IF(N147="sníž. přenesená",J147,0)</f>
        <v>0</v>
      </c>
      <c r="BI147" s="205">
        <f>IF(N147="nulová",J147,0)</f>
        <v>0</v>
      </c>
      <c r="BJ147" s="13" t="s">
        <v>83</v>
      </c>
      <c r="BK147" s="205">
        <f>ROUND(I147*H147,2)</f>
        <v>0</v>
      </c>
      <c r="BL147" s="13" t="s">
        <v>125</v>
      </c>
      <c r="BM147" s="204" t="s">
        <v>179</v>
      </c>
    </row>
    <row r="148" s="2" customFormat="1">
      <c r="A148" s="34"/>
      <c r="B148" s="35"/>
      <c r="C148" s="36"/>
      <c r="D148" s="206" t="s">
        <v>127</v>
      </c>
      <c r="E148" s="36"/>
      <c r="F148" s="207" t="s">
        <v>178</v>
      </c>
      <c r="G148" s="36"/>
      <c r="H148" s="36"/>
      <c r="I148" s="208"/>
      <c r="J148" s="36"/>
      <c r="K148" s="36"/>
      <c r="L148" s="40"/>
      <c r="M148" s="209"/>
      <c r="N148" s="210"/>
      <c r="O148" s="87"/>
      <c r="P148" s="87"/>
      <c r="Q148" s="87"/>
      <c r="R148" s="87"/>
      <c r="S148" s="87"/>
      <c r="T148" s="88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127</v>
      </c>
      <c r="AU148" s="13" t="s">
        <v>75</v>
      </c>
    </row>
    <row r="149" s="2" customFormat="1" ht="24.15" customHeight="1">
      <c r="A149" s="34"/>
      <c r="B149" s="35"/>
      <c r="C149" s="192" t="s">
        <v>180</v>
      </c>
      <c r="D149" s="192" t="s">
        <v>118</v>
      </c>
      <c r="E149" s="193" t="s">
        <v>181</v>
      </c>
      <c r="F149" s="194" t="s">
        <v>182</v>
      </c>
      <c r="G149" s="195" t="s">
        <v>121</v>
      </c>
      <c r="H149" s="196">
        <v>416</v>
      </c>
      <c r="I149" s="197"/>
      <c r="J149" s="198">
        <f>ROUND(I149*H149,2)</f>
        <v>0</v>
      </c>
      <c r="K149" s="194" t="s">
        <v>122</v>
      </c>
      <c r="L149" s="199"/>
      <c r="M149" s="200" t="s">
        <v>1</v>
      </c>
      <c r="N149" s="201" t="s">
        <v>40</v>
      </c>
      <c r="O149" s="87"/>
      <c r="P149" s="202">
        <f>O149*H149</f>
        <v>0</v>
      </c>
      <c r="Q149" s="202">
        <v>0</v>
      </c>
      <c r="R149" s="202">
        <f>Q149*H149</f>
        <v>0</v>
      </c>
      <c r="S149" s="202">
        <v>0</v>
      </c>
      <c r="T149" s="20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4" t="s">
        <v>123</v>
      </c>
      <c r="AT149" s="204" t="s">
        <v>118</v>
      </c>
      <c r="AU149" s="204" t="s">
        <v>75</v>
      </c>
      <c r="AY149" s="13" t="s">
        <v>124</v>
      </c>
      <c r="BE149" s="205">
        <f>IF(N149="základní",J149,0)</f>
        <v>0</v>
      </c>
      <c r="BF149" s="205">
        <f>IF(N149="snížená",J149,0)</f>
        <v>0</v>
      </c>
      <c r="BG149" s="205">
        <f>IF(N149="zákl. přenesená",J149,0)</f>
        <v>0</v>
      </c>
      <c r="BH149" s="205">
        <f>IF(N149="sníž. přenesená",J149,0)</f>
        <v>0</v>
      </c>
      <c r="BI149" s="205">
        <f>IF(N149="nulová",J149,0)</f>
        <v>0</v>
      </c>
      <c r="BJ149" s="13" t="s">
        <v>83</v>
      </c>
      <c r="BK149" s="205">
        <f>ROUND(I149*H149,2)</f>
        <v>0</v>
      </c>
      <c r="BL149" s="13" t="s">
        <v>125</v>
      </c>
      <c r="BM149" s="204" t="s">
        <v>183</v>
      </c>
    </row>
    <row r="150" s="2" customFormat="1">
      <c r="A150" s="34"/>
      <c r="B150" s="35"/>
      <c r="C150" s="36"/>
      <c r="D150" s="206" t="s">
        <v>127</v>
      </c>
      <c r="E150" s="36"/>
      <c r="F150" s="207" t="s">
        <v>182</v>
      </c>
      <c r="G150" s="36"/>
      <c r="H150" s="36"/>
      <c r="I150" s="208"/>
      <c r="J150" s="36"/>
      <c r="K150" s="36"/>
      <c r="L150" s="40"/>
      <c r="M150" s="209"/>
      <c r="N150" s="210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127</v>
      </c>
      <c r="AU150" s="13" t="s">
        <v>75</v>
      </c>
    </row>
    <row r="151" s="2" customFormat="1" ht="24.15" customHeight="1">
      <c r="A151" s="34"/>
      <c r="B151" s="35"/>
      <c r="C151" s="192" t="s">
        <v>184</v>
      </c>
      <c r="D151" s="192" t="s">
        <v>118</v>
      </c>
      <c r="E151" s="193" t="s">
        <v>185</v>
      </c>
      <c r="F151" s="194" t="s">
        <v>186</v>
      </c>
      <c r="G151" s="195" t="s">
        <v>121</v>
      </c>
      <c r="H151" s="196">
        <v>100</v>
      </c>
      <c r="I151" s="197"/>
      <c r="J151" s="198">
        <f>ROUND(I151*H151,2)</f>
        <v>0</v>
      </c>
      <c r="K151" s="194" t="s">
        <v>122</v>
      </c>
      <c r="L151" s="199"/>
      <c r="M151" s="200" t="s">
        <v>1</v>
      </c>
      <c r="N151" s="201" t="s">
        <v>40</v>
      </c>
      <c r="O151" s="87"/>
      <c r="P151" s="202">
        <f>O151*H151</f>
        <v>0</v>
      </c>
      <c r="Q151" s="202">
        <v>0</v>
      </c>
      <c r="R151" s="202">
        <f>Q151*H151</f>
        <v>0</v>
      </c>
      <c r="S151" s="202">
        <v>0</v>
      </c>
      <c r="T151" s="20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4" t="s">
        <v>123</v>
      </c>
      <c r="AT151" s="204" t="s">
        <v>118</v>
      </c>
      <c r="AU151" s="204" t="s">
        <v>75</v>
      </c>
      <c r="AY151" s="13" t="s">
        <v>124</v>
      </c>
      <c r="BE151" s="205">
        <f>IF(N151="základní",J151,0)</f>
        <v>0</v>
      </c>
      <c r="BF151" s="205">
        <f>IF(N151="snížená",J151,0)</f>
        <v>0</v>
      </c>
      <c r="BG151" s="205">
        <f>IF(N151="zákl. přenesená",J151,0)</f>
        <v>0</v>
      </c>
      <c r="BH151" s="205">
        <f>IF(N151="sníž. přenesená",J151,0)</f>
        <v>0</v>
      </c>
      <c r="BI151" s="205">
        <f>IF(N151="nulová",J151,0)</f>
        <v>0</v>
      </c>
      <c r="BJ151" s="13" t="s">
        <v>83</v>
      </c>
      <c r="BK151" s="205">
        <f>ROUND(I151*H151,2)</f>
        <v>0</v>
      </c>
      <c r="BL151" s="13" t="s">
        <v>125</v>
      </c>
      <c r="BM151" s="204" t="s">
        <v>187</v>
      </c>
    </row>
    <row r="152" s="2" customFormat="1">
      <c r="A152" s="34"/>
      <c r="B152" s="35"/>
      <c r="C152" s="36"/>
      <c r="D152" s="206" t="s">
        <v>127</v>
      </c>
      <c r="E152" s="36"/>
      <c r="F152" s="207" t="s">
        <v>186</v>
      </c>
      <c r="G152" s="36"/>
      <c r="H152" s="36"/>
      <c r="I152" s="208"/>
      <c r="J152" s="36"/>
      <c r="K152" s="36"/>
      <c r="L152" s="40"/>
      <c r="M152" s="209"/>
      <c r="N152" s="210"/>
      <c r="O152" s="87"/>
      <c r="P152" s="87"/>
      <c r="Q152" s="87"/>
      <c r="R152" s="87"/>
      <c r="S152" s="87"/>
      <c r="T152" s="88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3" t="s">
        <v>127</v>
      </c>
      <c r="AU152" s="13" t="s">
        <v>75</v>
      </c>
    </row>
    <row r="153" s="11" customFormat="1" ht="25.92" customHeight="1">
      <c r="A153" s="11"/>
      <c r="B153" s="211"/>
      <c r="C153" s="212"/>
      <c r="D153" s="213" t="s">
        <v>74</v>
      </c>
      <c r="E153" s="214" t="s">
        <v>188</v>
      </c>
      <c r="F153" s="214" t="s">
        <v>189</v>
      </c>
      <c r="G153" s="212"/>
      <c r="H153" s="212"/>
      <c r="I153" s="215"/>
      <c r="J153" s="216">
        <f>BK153</f>
        <v>0</v>
      </c>
      <c r="K153" s="212"/>
      <c r="L153" s="217"/>
      <c r="M153" s="218"/>
      <c r="N153" s="219"/>
      <c r="O153" s="219"/>
      <c r="P153" s="220">
        <f>SUM(P154:P222)</f>
        <v>0</v>
      </c>
      <c r="Q153" s="219"/>
      <c r="R153" s="220">
        <f>SUM(R154:R222)</f>
        <v>0</v>
      </c>
      <c r="S153" s="219"/>
      <c r="T153" s="221">
        <f>SUM(T154:T222)</f>
        <v>0</v>
      </c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R153" s="222" t="s">
        <v>125</v>
      </c>
      <c r="AT153" s="223" t="s">
        <v>74</v>
      </c>
      <c r="AU153" s="223" t="s">
        <v>75</v>
      </c>
      <c r="AY153" s="222" t="s">
        <v>124</v>
      </c>
      <c r="BK153" s="224">
        <f>SUM(BK154:BK222)</f>
        <v>0</v>
      </c>
    </row>
    <row r="154" s="2" customFormat="1" ht="16.5" customHeight="1">
      <c r="A154" s="34"/>
      <c r="B154" s="35"/>
      <c r="C154" s="225" t="s">
        <v>190</v>
      </c>
      <c r="D154" s="225" t="s">
        <v>191</v>
      </c>
      <c r="E154" s="226" t="s">
        <v>192</v>
      </c>
      <c r="F154" s="227" t="s">
        <v>193</v>
      </c>
      <c r="G154" s="228" t="s">
        <v>194</v>
      </c>
      <c r="H154" s="229">
        <v>820</v>
      </c>
      <c r="I154" s="230"/>
      <c r="J154" s="231">
        <f>ROUND(I154*H154,2)</f>
        <v>0</v>
      </c>
      <c r="K154" s="227" t="s">
        <v>122</v>
      </c>
      <c r="L154" s="40"/>
      <c r="M154" s="232" t="s">
        <v>1</v>
      </c>
      <c r="N154" s="233" t="s">
        <v>40</v>
      </c>
      <c r="O154" s="87"/>
      <c r="P154" s="202">
        <f>O154*H154</f>
        <v>0</v>
      </c>
      <c r="Q154" s="202">
        <v>0</v>
      </c>
      <c r="R154" s="202">
        <f>Q154*H154</f>
        <v>0</v>
      </c>
      <c r="S154" s="202">
        <v>0</v>
      </c>
      <c r="T154" s="20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4" t="s">
        <v>195</v>
      </c>
      <c r="AT154" s="204" t="s">
        <v>191</v>
      </c>
      <c r="AU154" s="204" t="s">
        <v>83</v>
      </c>
      <c r="AY154" s="13" t="s">
        <v>124</v>
      </c>
      <c r="BE154" s="205">
        <f>IF(N154="základní",J154,0)</f>
        <v>0</v>
      </c>
      <c r="BF154" s="205">
        <f>IF(N154="snížená",J154,0)</f>
        <v>0</v>
      </c>
      <c r="BG154" s="205">
        <f>IF(N154="zákl. přenesená",J154,0)</f>
        <v>0</v>
      </c>
      <c r="BH154" s="205">
        <f>IF(N154="sníž. přenesená",J154,0)</f>
        <v>0</v>
      </c>
      <c r="BI154" s="205">
        <f>IF(N154="nulová",J154,0)</f>
        <v>0</v>
      </c>
      <c r="BJ154" s="13" t="s">
        <v>83</v>
      </c>
      <c r="BK154" s="205">
        <f>ROUND(I154*H154,2)</f>
        <v>0</v>
      </c>
      <c r="BL154" s="13" t="s">
        <v>195</v>
      </c>
      <c r="BM154" s="204" t="s">
        <v>196</v>
      </c>
    </row>
    <row r="155" s="2" customFormat="1">
      <c r="A155" s="34"/>
      <c r="B155" s="35"/>
      <c r="C155" s="36"/>
      <c r="D155" s="206" t="s">
        <v>127</v>
      </c>
      <c r="E155" s="36"/>
      <c r="F155" s="207" t="s">
        <v>197</v>
      </c>
      <c r="G155" s="36"/>
      <c r="H155" s="36"/>
      <c r="I155" s="208"/>
      <c r="J155" s="36"/>
      <c r="K155" s="36"/>
      <c r="L155" s="40"/>
      <c r="M155" s="209"/>
      <c r="N155" s="210"/>
      <c r="O155" s="87"/>
      <c r="P155" s="87"/>
      <c r="Q155" s="87"/>
      <c r="R155" s="87"/>
      <c r="S155" s="87"/>
      <c r="T155" s="88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3" t="s">
        <v>127</v>
      </c>
      <c r="AU155" s="13" t="s">
        <v>83</v>
      </c>
    </row>
    <row r="156" s="2" customFormat="1" ht="24.15" customHeight="1">
      <c r="A156" s="34"/>
      <c r="B156" s="35"/>
      <c r="C156" s="225" t="s">
        <v>198</v>
      </c>
      <c r="D156" s="225" t="s">
        <v>191</v>
      </c>
      <c r="E156" s="226" t="s">
        <v>199</v>
      </c>
      <c r="F156" s="227" t="s">
        <v>200</v>
      </c>
      <c r="G156" s="228" t="s">
        <v>121</v>
      </c>
      <c r="H156" s="229">
        <v>36</v>
      </c>
      <c r="I156" s="230"/>
      <c r="J156" s="231">
        <f>ROUND(I156*H156,2)</f>
        <v>0</v>
      </c>
      <c r="K156" s="227" t="s">
        <v>122</v>
      </c>
      <c r="L156" s="40"/>
      <c r="M156" s="232" t="s">
        <v>1</v>
      </c>
      <c r="N156" s="233" t="s">
        <v>40</v>
      </c>
      <c r="O156" s="87"/>
      <c r="P156" s="202">
        <f>O156*H156</f>
        <v>0</v>
      </c>
      <c r="Q156" s="202">
        <v>0</v>
      </c>
      <c r="R156" s="202">
        <f>Q156*H156</f>
        <v>0</v>
      </c>
      <c r="S156" s="202">
        <v>0</v>
      </c>
      <c r="T156" s="20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4" t="s">
        <v>195</v>
      </c>
      <c r="AT156" s="204" t="s">
        <v>191</v>
      </c>
      <c r="AU156" s="204" t="s">
        <v>83</v>
      </c>
      <c r="AY156" s="13" t="s">
        <v>124</v>
      </c>
      <c r="BE156" s="205">
        <f>IF(N156="základní",J156,0)</f>
        <v>0</v>
      </c>
      <c r="BF156" s="205">
        <f>IF(N156="snížená",J156,0)</f>
        <v>0</v>
      </c>
      <c r="BG156" s="205">
        <f>IF(N156="zákl. přenesená",J156,0)</f>
        <v>0</v>
      </c>
      <c r="BH156" s="205">
        <f>IF(N156="sníž. přenesená",J156,0)</f>
        <v>0</v>
      </c>
      <c r="BI156" s="205">
        <f>IF(N156="nulová",J156,0)</f>
        <v>0</v>
      </c>
      <c r="BJ156" s="13" t="s">
        <v>83</v>
      </c>
      <c r="BK156" s="205">
        <f>ROUND(I156*H156,2)</f>
        <v>0</v>
      </c>
      <c r="BL156" s="13" t="s">
        <v>195</v>
      </c>
      <c r="BM156" s="204" t="s">
        <v>201</v>
      </c>
    </row>
    <row r="157" s="2" customFormat="1">
      <c r="A157" s="34"/>
      <c r="B157" s="35"/>
      <c r="C157" s="36"/>
      <c r="D157" s="206" t="s">
        <v>127</v>
      </c>
      <c r="E157" s="36"/>
      <c r="F157" s="207" t="s">
        <v>200</v>
      </c>
      <c r="G157" s="36"/>
      <c r="H157" s="36"/>
      <c r="I157" s="208"/>
      <c r="J157" s="36"/>
      <c r="K157" s="36"/>
      <c r="L157" s="40"/>
      <c r="M157" s="209"/>
      <c r="N157" s="210"/>
      <c r="O157" s="87"/>
      <c r="P157" s="87"/>
      <c r="Q157" s="87"/>
      <c r="R157" s="87"/>
      <c r="S157" s="87"/>
      <c r="T157" s="88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3" t="s">
        <v>127</v>
      </c>
      <c r="AU157" s="13" t="s">
        <v>83</v>
      </c>
    </row>
    <row r="158" s="2" customFormat="1" ht="24.15" customHeight="1">
      <c r="A158" s="34"/>
      <c r="B158" s="35"/>
      <c r="C158" s="225" t="s">
        <v>202</v>
      </c>
      <c r="D158" s="225" t="s">
        <v>191</v>
      </c>
      <c r="E158" s="226" t="s">
        <v>203</v>
      </c>
      <c r="F158" s="227" t="s">
        <v>204</v>
      </c>
      <c r="G158" s="228" t="s">
        <v>121</v>
      </c>
      <c r="H158" s="229">
        <v>1</v>
      </c>
      <c r="I158" s="230"/>
      <c r="J158" s="231">
        <f>ROUND(I158*H158,2)</f>
        <v>0</v>
      </c>
      <c r="K158" s="227" t="s">
        <v>122</v>
      </c>
      <c r="L158" s="40"/>
      <c r="M158" s="232" t="s">
        <v>1</v>
      </c>
      <c r="N158" s="233" t="s">
        <v>40</v>
      </c>
      <c r="O158" s="87"/>
      <c r="P158" s="202">
        <f>O158*H158</f>
        <v>0</v>
      </c>
      <c r="Q158" s="202">
        <v>0</v>
      </c>
      <c r="R158" s="202">
        <f>Q158*H158</f>
        <v>0</v>
      </c>
      <c r="S158" s="202">
        <v>0</v>
      </c>
      <c r="T158" s="20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4" t="s">
        <v>195</v>
      </c>
      <c r="AT158" s="204" t="s">
        <v>191</v>
      </c>
      <c r="AU158" s="204" t="s">
        <v>83</v>
      </c>
      <c r="AY158" s="13" t="s">
        <v>124</v>
      </c>
      <c r="BE158" s="205">
        <f>IF(N158="základní",J158,0)</f>
        <v>0</v>
      </c>
      <c r="BF158" s="205">
        <f>IF(N158="snížená",J158,0)</f>
        <v>0</v>
      </c>
      <c r="BG158" s="205">
        <f>IF(N158="zákl. přenesená",J158,0)</f>
        <v>0</v>
      </c>
      <c r="BH158" s="205">
        <f>IF(N158="sníž. přenesená",J158,0)</f>
        <v>0</v>
      </c>
      <c r="BI158" s="205">
        <f>IF(N158="nulová",J158,0)</f>
        <v>0</v>
      </c>
      <c r="BJ158" s="13" t="s">
        <v>83</v>
      </c>
      <c r="BK158" s="205">
        <f>ROUND(I158*H158,2)</f>
        <v>0</v>
      </c>
      <c r="BL158" s="13" t="s">
        <v>195</v>
      </c>
      <c r="BM158" s="204" t="s">
        <v>205</v>
      </c>
    </row>
    <row r="159" s="2" customFormat="1">
      <c r="A159" s="34"/>
      <c r="B159" s="35"/>
      <c r="C159" s="36"/>
      <c r="D159" s="206" t="s">
        <v>127</v>
      </c>
      <c r="E159" s="36"/>
      <c r="F159" s="207" t="s">
        <v>204</v>
      </c>
      <c r="G159" s="36"/>
      <c r="H159" s="36"/>
      <c r="I159" s="208"/>
      <c r="J159" s="36"/>
      <c r="K159" s="36"/>
      <c r="L159" s="40"/>
      <c r="M159" s="209"/>
      <c r="N159" s="210"/>
      <c r="O159" s="87"/>
      <c r="P159" s="87"/>
      <c r="Q159" s="87"/>
      <c r="R159" s="87"/>
      <c r="S159" s="87"/>
      <c r="T159" s="88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3" t="s">
        <v>127</v>
      </c>
      <c r="AU159" s="13" t="s">
        <v>83</v>
      </c>
    </row>
    <row r="160" s="2" customFormat="1" ht="16.5" customHeight="1">
      <c r="A160" s="34"/>
      <c r="B160" s="35"/>
      <c r="C160" s="225" t="s">
        <v>206</v>
      </c>
      <c r="D160" s="225" t="s">
        <v>191</v>
      </c>
      <c r="E160" s="226" t="s">
        <v>207</v>
      </c>
      <c r="F160" s="227" t="s">
        <v>208</v>
      </c>
      <c r="G160" s="228" t="s">
        <v>209</v>
      </c>
      <c r="H160" s="229">
        <v>45</v>
      </c>
      <c r="I160" s="230"/>
      <c r="J160" s="231">
        <f>ROUND(I160*H160,2)</f>
        <v>0</v>
      </c>
      <c r="K160" s="227" t="s">
        <v>122</v>
      </c>
      <c r="L160" s="40"/>
      <c r="M160" s="232" t="s">
        <v>1</v>
      </c>
      <c r="N160" s="233" t="s">
        <v>40</v>
      </c>
      <c r="O160" s="87"/>
      <c r="P160" s="202">
        <f>O160*H160</f>
        <v>0</v>
      </c>
      <c r="Q160" s="202">
        <v>0</v>
      </c>
      <c r="R160" s="202">
        <f>Q160*H160</f>
        <v>0</v>
      </c>
      <c r="S160" s="202">
        <v>0</v>
      </c>
      <c r="T160" s="20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4" t="s">
        <v>195</v>
      </c>
      <c r="AT160" s="204" t="s">
        <v>191</v>
      </c>
      <c r="AU160" s="204" t="s">
        <v>83</v>
      </c>
      <c r="AY160" s="13" t="s">
        <v>124</v>
      </c>
      <c r="BE160" s="205">
        <f>IF(N160="základní",J160,0)</f>
        <v>0</v>
      </c>
      <c r="BF160" s="205">
        <f>IF(N160="snížená",J160,0)</f>
        <v>0</v>
      </c>
      <c r="BG160" s="205">
        <f>IF(N160="zákl. přenesená",J160,0)</f>
        <v>0</v>
      </c>
      <c r="BH160" s="205">
        <f>IF(N160="sníž. přenesená",J160,0)</f>
        <v>0</v>
      </c>
      <c r="BI160" s="205">
        <f>IF(N160="nulová",J160,0)</f>
        <v>0</v>
      </c>
      <c r="BJ160" s="13" t="s">
        <v>83</v>
      </c>
      <c r="BK160" s="205">
        <f>ROUND(I160*H160,2)</f>
        <v>0</v>
      </c>
      <c r="BL160" s="13" t="s">
        <v>195</v>
      </c>
      <c r="BM160" s="204" t="s">
        <v>210</v>
      </c>
    </row>
    <row r="161" s="2" customFormat="1">
      <c r="A161" s="34"/>
      <c r="B161" s="35"/>
      <c r="C161" s="36"/>
      <c r="D161" s="206" t="s">
        <v>127</v>
      </c>
      <c r="E161" s="36"/>
      <c r="F161" s="207" t="s">
        <v>211</v>
      </c>
      <c r="G161" s="36"/>
      <c r="H161" s="36"/>
      <c r="I161" s="208"/>
      <c r="J161" s="36"/>
      <c r="K161" s="36"/>
      <c r="L161" s="40"/>
      <c r="M161" s="209"/>
      <c r="N161" s="210"/>
      <c r="O161" s="87"/>
      <c r="P161" s="87"/>
      <c r="Q161" s="87"/>
      <c r="R161" s="87"/>
      <c r="S161" s="87"/>
      <c r="T161" s="88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3" t="s">
        <v>127</v>
      </c>
      <c r="AU161" s="13" t="s">
        <v>83</v>
      </c>
    </row>
    <row r="162" s="2" customFormat="1" ht="16.5" customHeight="1">
      <c r="A162" s="34"/>
      <c r="B162" s="35"/>
      <c r="C162" s="225" t="s">
        <v>212</v>
      </c>
      <c r="D162" s="225" t="s">
        <v>191</v>
      </c>
      <c r="E162" s="226" t="s">
        <v>213</v>
      </c>
      <c r="F162" s="227" t="s">
        <v>214</v>
      </c>
      <c r="G162" s="228" t="s">
        <v>209</v>
      </c>
      <c r="H162" s="229">
        <v>45</v>
      </c>
      <c r="I162" s="230"/>
      <c r="J162" s="231">
        <f>ROUND(I162*H162,2)</f>
        <v>0</v>
      </c>
      <c r="K162" s="227" t="s">
        <v>122</v>
      </c>
      <c r="L162" s="40"/>
      <c r="M162" s="232" t="s">
        <v>1</v>
      </c>
      <c r="N162" s="233" t="s">
        <v>40</v>
      </c>
      <c r="O162" s="87"/>
      <c r="P162" s="202">
        <f>O162*H162</f>
        <v>0</v>
      </c>
      <c r="Q162" s="202">
        <v>0</v>
      </c>
      <c r="R162" s="202">
        <f>Q162*H162</f>
        <v>0</v>
      </c>
      <c r="S162" s="202">
        <v>0</v>
      </c>
      <c r="T162" s="20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4" t="s">
        <v>195</v>
      </c>
      <c r="AT162" s="204" t="s">
        <v>191</v>
      </c>
      <c r="AU162" s="204" t="s">
        <v>83</v>
      </c>
      <c r="AY162" s="13" t="s">
        <v>124</v>
      </c>
      <c r="BE162" s="205">
        <f>IF(N162="základní",J162,0)</f>
        <v>0</v>
      </c>
      <c r="BF162" s="205">
        <f>IF(N162="snížená",J162,0)</f>
        <v>0</v>
      </c>
      <c r="BG162" s="205">
        <f>IF(N162="zákl. přenesená",J162,0)</f>
        <v>0</v>
      </c>
      <c r="BH162" s="205">
        <f>IF(N162="sníž. přenesená",J162,0)</f>
        <v>0</v>
      </c>
      <c r="BI162" s="205">
        <f>IF(N162="nulová",J162,0)</f>
        <v>0</v>
      </c>
      <c r="BJ162" s="13" t="s">
        <v>83</v>
      </c>
      <c r="BK162" s="205">
        <f>ROUND(I162*H162,2)</f>
        <v>0</v>
      </c>
      <c r="BL162" s="13" t="s">
        <v>195</v>
      </c>
      <c r="BM162" s="204" t="s">
        <v>215</v>
      </c>
    </row>
    <row r="163" s="2" customFormat="1">
      <c r="A163" s="34"/>
      <c r="B163" s="35"/>
      <c r="C163" s="36"/>
      <c r="D163" s="206" t="s">
        <v>127</v>
      </c>
      <c r="E163" s="36"/>
      <c r="F163" s="207" t="s">
        <v>216</v>
      </c>
      <c r="G163" s="36"/>
      <c r="H163" s="36"/>
      <c r="I163" s="208"/>
      <c r="J163" s="36"/>
      <c r="K163" s="36"/>
      <c r="L163" s="40"/>
      <c r="M163" s="209"/>
      <c r="N163" s="210"/>
      <c r="O163" s="87"/>
      <c r="P163" s="87"/>
      <c r="Q163" s="87"/>
      <c r="R163" s="87"/>
      <c r="S163" s="87"/>
      <c r="T163" s="88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3" t="s">
        <v>127</v>
      </c>
      <c r="AU163" s="13" t="s">
        <v>83</v>
      </c>
    </row>
    <row r="164" s="2" customFormat="1" ht="21.75" customHeight="1">
      <c r="A164" s="34"/>
      <c r="B164" s="35"/>
      <c r="C164" s="225" t="s">
        <v>217</v>
      </c>
      <c r="D164" s="225" t="s">
        <v>191</v>
      </c>
      <c r="E164" s="226" t="s">
        <v>218</v>
      </c>
      <c r="F164" s="227" t="s">
        <v>219</v>
      </c>
      <c r="G164" s="228" t="s">
        <v>121</v>
      </c>
      <c r="H164" s="229">
        <v>392</v>
      </c>
      <c r="I164" s="230"/>
      <c r="J164" s="231">
        <f>ROUND(I164*H164,2)</f>
        <v>0</v>
      </c>
      <c r="K164" s="227" t="s">
        <v>122</v>
      </c>
      <c r="L164" s="40"/>
      <c r="M164" s="232" t="s">
        <v>1</v>
      </c>
      <c r="N164" s="233" t="s">
        <v>40</v>
      </c>
      <c r="O164" s="87"/>
      <c r="P164" s="202">
        <f>O164*H164</f>
        <v>0</v>
      </c>
      <c r="Q164" s="202">
        <v>0</v>
      </c>
      <c r="R164" s="202">
        <f>Q164*H164</f>
        <v>0</v>
      </c>
      <c r="S164" s="202">
        <v>0</v>
      </c>
      <c r="T164" s="20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4" t="s">
        <v>195</v>
      </c>
      <c r="AT164" s="204" t="s">
        <v>191</v>
      </c>
      <c r="AU164" s="204" t="s">
        <v>83</v>
      </c>
      <c r="AY164" s="13" t="s">
        <v>124</v>
      </c>
      <c r="BE164" s="205">
        <f>IF(N164="základní",J164,0)</f>
        <v>0</v>
      </c>
      <c r="BF164" s="205">
        <f>IF(N164="snížená",J164,0)</f>
        <v>0</v>
      </c>
      <c r="BG164" s="205">
        <f>IF(N164="zákl. přenesená",J164,0)</f>
        <v>0</v>
      </c>
      <c r="BH164" s="205">
        <f>IF(N164="sníž. přenesená",J164,0)</f>
        <v>0</v>
      </c>
      <c r="BI164" s="205">
        <f>IF(N164="nulová",J164,0)</f>
        <v>0</v>
      </c>
      <c r="BJ164" s="13" t="s">
        <v>83</v>
      </c>
      <c r="BK164" s="205">
        <f>ROUND(I164*H164,2)</f>
        <v>0</v>
      </c>
      <c r="BL164" s="13" t="s">
        <v>195</v>
      </c>
      <c r="BM164" s="204" t="s">
        <v>220</v>
      </c>
    </row>
    <row r="165" s="2" customFormat="1">
      <c r="A165" s="34"/>
      <c r="B165" s="35"/>
      <c r="C165" s="36"/>
      <c r="D165" s="206" t="s">
        <v>127</v>
      </c>
      <c r="E165" s="36"/>
      <c r="F165" s="207" t="s">
        <v>221</v>
      </c>
      <c r="G165" s="36"/>
      <c r="H165" s="36"/>
      <c r="I165" s="208"/>
      <c r="J165" s="36"/>
      <c r="K165" s="36"/>
      <c r="L165" s="40"/>
      <c r="M165" s="209"/>
      <c r="N165" s="210"/>
      <c r="O165" s="87"/>
      <c r="P165" s="87"/>
      <c r="Q165" s="87"/>
      <c r="R165" s="87"/>
      <c r="S165" s="87"/>
      <c r="T165" s="88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3" t="s">
        <v>127</v>
      </c>
      <c r="AU165" s="13" t="s">
        <v>83</v>
      </c>
    </row>
    <row r="166" s="2" customFormat="1" ht="21.75" customHeight="1">
      <c r="A166" s="34"/>
      <c r="B166" s="35"/>
      <c r="C166" s="225" t="s">
        <v>222</v>
      </c>
      <c r="D166" s="225" t="s">
        <v>191</v>
      </c>
      <c r="E166" s="226" t="s">
        <v>223</v>
      </c>
      <c r="F166" s="227" t="s">
        <v>224</v>
      </c>
      <c r="G166" s="228" t="s">
        <v>121</v>
      </c>
      <c r="H166" s="229">
        <v>124</v>
      </c>
      <c r="I166" s="230"/>
      <c r="J166" s="231">
        <f>ROUND(I166*H166,2)</f>
        <v>0</v>
      </c>
      <c r="K166" s="227" t="s">
        <v>122</v>
      </c>
      <c r="L166" s="40"/>
      <c r="M166" s="232" t="s">
        <v>1</v>
      </c>
      <c r="N166" s="233" t="s">
        <v>40</v>
      </c>
      <c r="O166" s="87"/>
      <c r="P166" s="202">
        <f>O166*H166</f>
        <v>0</v>
      </c>
      <c r="Q166" s="202">
        <v>0</v>
      </c>
      <c r="R166" s="202">
        <f>Q166*H166</f>
        <v>0</v>
      </c>
      <c r="S166" s="202">
        <v>0</v>
      </c>
      <c r="T166" s="20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4" t="s">
        <v>195</v>
      </c>
      <c r="AT166" s="204" t="s">
        <v>191</v>
      </c>
      <c r="AU166" s="204" t="s">
        <v>83</v>
      </c>
      <c r="AY166" s="13" t="s">
        <v>124</v>
      </c>
      <c r="BE166" s="205">
        <f>IF(N166="základní",J166,0)</f>
        <v>0</v>
      </c>
      <c r="BF166" s="205">
        <f>IF(N166="snížená",J166,0)</f>
        <v>0</v>
      </c>
      <c r="BG166" s="205">
        <f>IF(N166="zákl. přenesená",J166,0)</f>
        <v>0</v>
      </c>
      <c r="BH166" s="205">
        <f>IF(N166="sníž. přenesená",J166,0)</f>
        <v>0</v>
      </c>
      <c r="BI166" s="205">
        <f>IF(N166="nulová",J166,0)</f>
        <v>0</v>
      </c>
      <c r="BJ166" s="13" t="s">
        <v>83</v>
      </c>
      <c r="BK166" s="205">
        <f>ROUND(I166*H166,2)</f>
        <v>0</v>
      </c>
      <c r="BL166" s="13" t="s">
        <v>195</v>
      </c>
      <c r="BM166" s="204" t="s">
        <v>225</v>
      </c>
    </row>
    <row r="167" s="2" customFormat="1">
      <c r="A167" s="34"/>
      <c r="B167" s="35"/>
      <c r="C167" s="36"/>
      <c r="D167" s="206" t="s">
        <v>127</v>
      </c>
      <c r="E167" s="36"/>
      <c r="F167" s="207" t="s">
        <v>226</v>
      </c>
      <c r="G167" s="36"/>
      <c r="H167" s="36"/>
      <c r="I167" s="208"/>
      <c r="J167" s="36"/>
      <c r="K167" s="36"/>
      <c r="L167" s="40"/>
      <c r="M167" s="209"/>
      <c r="N167" s="210"/>
      <c r="O167" s="87"/>
      <c r="P167" s="87"/>
      <c r="Q167" s="87"/>
      <c r="R167" s="87"/>
      <c r="S167" s="87"/>
      <c r="T167" s="88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3" t="s">
        <v>127</v>
      </c>
      <c r="AU167" s="13" t="s">
        <v>83</v>
      </c>
    </row>
    <row r="168" s="2" customFormat="1" ht="24.15" customHeight="1">
      <c r="A168" s="34"/>
      <c r="B168" s="35"/>
      <c r="C168" s="225" t="s">
        <v>227</v>
      </c>
      <c r="D168" s="225" t="s">
        <v>191</v>
      </c>
      <c r="E168" s="226" t="s">
        <v>228</v>
      </c>
      <c r="F168" s="227" t="s">
        <v>229</v>
      </c>
      <c r="G168" s="228" t="s">
        <v>121</v>
      </c>
      <c r="H168" s="229">
        <v>12</v>
      </c>
      <c r="I168" s="230"/>
      <c r="J168" s="231">
        <f>ROUND(I168*H168,2)</f>
        <v>0</v>
      </c>
      <c r="K168" s="227" t="s">
        <v>122</v>
      </c>
      <c r="L168" s="40"/>
      <c r="M168" s="232" t="s">
        <v>1</v>
      </c>
      <c r="N168" s="233" t="s">
        <v>40</v>
      </c>
      <c r="O168" s="87"/>
      <c r="P168" s="202">
        <f>O168*H168</f>
        <v>0</v>
      </c>
      <c r="Q168" s="202">
        <v>0</v>
      </c>
      <c r="R168" s="202">
        <f>Q168*H168</f>
        <v>0</v>
      </c>
      <c r="S168" s="202">
        <v>0</v>
      </c>
      <c r="T168" s="20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4" t="s">
        <v>195</v>
      </c>
      <c r="AT168" s="204" t="s">
        <v>191</v>
      </c>
      <c r="AU168" s="204" t="s">
        <v>83</v>
      </c>
      <c r="AY168" s="13" t="s">
        <v>124</v>
      </c>
      <c r="BE168" s="205">
        <f>IF(N168="základní",J168,0)</f>
        <v>0</v>
      </c>
      <c r="BF168" s="205">
        <f>IF(N168="snížená",J168,0)</f>
        <v>0</v>
      </c>
      <c r="BG168" s="205">
        <f>IF(N168="zákl. přenesená",J168,0)</f>
        <v>0</v>
      </c>
      <c r="BH168" s="205">
        <f>IF(N168="sníž. přenesená",J168,0)</f>
        <v>0</v>
      </c>
      <c r="BI168" s="205">
        <f>IF(N168="nulová",J168,0)</f>
        <v>0</v>
      </c>
      <c r="BJ168" s="13" t="s">
        <v>83</v>
      </c>
      <c r="BK168" s="205">
        <f>ROUND(I168*H168,2)</f>
        <v>0</v>
      </c>
      <c r="BL168" s="13" t="s">
        <v>195</v>
      </c>
      <c r="BM168" s="204" t="s">
        <v>230</v>
      </c>
    </row>
    <row r="169" s="2" customFormat="1">
      <c r="A169" s="34"/>
      <c r="B169" s="35"/>
      <c r="C169" s="36"/>
      <c r="D169" s="206" t="s">
        <v>127</v>
      </c>
      <c r="E169" s="36"/>
      <c r="F169" s="207" t="s">
        <v>231</v>
      </c>
      <c r="G169" s="36"/>
      <c r="H169" s="36"/>
      <c r="I169" s="208"/>
      <c r="J169" s="36"/>
      <c r="K169" s="36"/>
      <c r="L169" s="40"/>
      <c r="M169" s="209"/>
      <c r="N169" s="210"/>
      <c r="O169" s="87"/>
      <c r="P169" s="87"/>
      <c r="Q169" s="87"/>
      <c r="R169" s="87"/>
      <c r="S169" s="87"/>
      <c r="T169" s="88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3" t="s">
        <v>127</v>
      </c>
      <c r="AU169" s="13" t="s">
        <v>83</v>
      </c>
    </row>
    <row r="170" s="2" customFormat="1" ht="24.15" customHeight="1">
      <c r="A170" s="34"/>
      <c r="B170" s="35"/>
      <c r="C170" s="225" t="s">
        <v>232</v>
      </c>
      <c r="D170" s="225" t="s">
        <v>191</v>
      </c>
      <c r="E170" s="226" t="s">
        <v>233</v>
      </c>
      <c r="F170" s="227" t="s">
        <v>234</v>
      </c>
      <c r="G170" s="228" t="s">
        <v>121</v>
      </c>
      <c r="H170" s="229">
        <v>144</v>
      </c>
      <c r="I170" s="230"/>
      <c r="J170" s="231">
        <f>ROUND(I170*H170,2)</f>
        <v>0</v>
      </c>
      <c r="K170" s="227" t="s">
        <v>122</v>
      </c>
      <c r="L170" s="40"/>
      <c r="M170" s="232" t="s">
        <v>1</v>
      </c>
      <c r="N170" s="233" t="s">
        <v>40</v>
      </c>
      <c r="O170" s="87"/>
      <c r="P170" s="202">
        <f>O170*H170</f>
        <v>0</v>
      </c>
      <c r="Q170" s="202">
        <v>0</v>
      </c>
      <c r="R170" s="202">
        <f>Q170*H170</f>
        <v>0</v>
      </c>
      <c r="S170" s="202">
        <v>0</v>
      </c>
      <c r="T170" s="20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4" t="s">
        <v>195</v>
      </c>
      <c r="AT170" s="204" t="s">
        <v>191</v>
      </c>
      <c r="AU170" s="204" t="s">
        <v>83</v>
      </c>
      <c r="AY170" s="13" t="s">
        <v>124</v>
      </c>
      <c r="BE170" s="205">
        <f>IF(N170="základní",J170,0)</f>
        <v>0</v>
      </c>
      <c r="BF170" s="205">
        <f>IF(N170="snížená",J170,0)</f>
        <v>0</v>
      </c>
      <c r="BG170" s="205">
        <f>IF(N170="zákl. přenesená",J170,0)</f>
        <v>0</v>
      </c>
      <c r="BH170" s="205">
        <f>IF(N170="sníž. přenesená",J170,0)</f>
        <v>0</v>
      </c>
      <c r="BI170" s="205">
        <f>IF(N170="nulová",J170,0)</f>
        <v>0</v>
      </c>
      <c r="BJ170" s="13" t="s">
        <v>83</v>
      </c>
      <c r="BK170" s="205">
        <f>ROUND(I170*H170,2)</f>
        <v>0</v>
      </c>
      <c r="BL170" s="13" t="s">
        <v>195</v>
      </c>
      <c r="BM170" s="204" t="s">
        <v>235</v>
      </c>
    </row>
    <row r="171" s="2" customFormat="1">
      <c r="A171" s="34"/>
      <c r="B171" s="35"/>
      <c r="C171" s="36"/>
      <c r="D171" s="206" t="s">
        <v>127</v>
      </c>
      <c r="E171" s="36"/>
      <c r="F171" s="207" t="s">
        <v>236</v>
      </c>
      <c r="G171" s="36"/>
      <c r="H171" s="36"/>
      <c r="I171" s="208"/>
      <c r="J171" s="36"/>
      <c r="K171" s="36"/>
      <c r="L171" s="40"/>
      <c r="M171" s="209"/>
      <c r="N171" s="210"/>
      <c r="O171" s="87"/>
      <c r="P171" s="87"/>
      <c r="Q171" s="87"/>
      <c r="R171" s="87"/>
      <c r="S171" s="87"/>
      <c r="T171" s="88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3" t="s">
        <v>127</v>
      </c>
      <c r="AU171" s="13" t="s">
        <v>83</v>
      </c>
    </row>
    <row r="172" s="2" customFormat="1" ht="24.15" customHeight="1">
      <c r="A172" s="34"/>
      <c r="B172" s="35"/>
      <c r="C172" s="225" t="s">
        <v>237</v>
      </c>
      <c r="D172" s="225" t="s">
        <v>191</v>
      </c>
      <c r="E172" s="226" t="s">
        <v>238</v>
      </c>
      <c r="F172" s="227" t="s">
        <v>239</v>
      </c>
      <c r="G172" s="228" t="s">
        <v>121</v>
      </c>
      <c r="H172" s="229">
        <v>8</v>
      </c>
      <c r="I172" s="230"/>
      <c r="J172" s="231">
        <f>ROUND(I172*H172,2)</f>
        <v>0</v>
      </c>
      <c r="K172" s="227" t="s">
        <v>122</v>
      </c>
      <c r="L172" s="40"/>
      <c r="M172" s="232" t="s">
        <v>1</v>
      </c>
      <c r="N172" s="233" t="s">
        <v>40</v>
      </c>
      <c r="O172" s="87"/>
      <c r="P172" s="202">
        <f>O172*H172</f>
        <v>0</v>
      </c>
      <c r="Q172" s="202">
        <v>0</v>
      </c>
      <c r="R172" s="202">
        <f>Q172*H172</f>
        <v>0</v>
      </c>
      <c r="S172" s="202">
        <v>0</v>
      </c>
      <c r="T172" s="203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4" t="s">
        <v>195</v>
      </c>
      <c r="AT172" s="204" t="s">
        <v>191</v>
      </c>
      <c r="AU172" s="204" t="s">
        <v>83</v>
      </c>
      <c r="AY172" s="13" t="s">
        <v>124</v>
      </c>
      <c r="BE172" s="205">
        <f>IF(N172="základní",J172,0)</f>
        <v>0</v>
      </c>
      <c r="BF172" s="205">
        <f>IF(N172="snížená",J172,0)</f>
        <v>0</v>
      </c>
      <c r="BG172" s="205">
        <f>IF(N172="zákl. přenesená",J172,0)</f>
        <v>0</v>
      </c>
      <c r="BH172" s="205">
        <f>IF(N172="sníž. přenesená",J172,0)</f>
        <v>0</v>
      </c>
      <c r="BI172" s="205">
        <f>IF(N172="nulová",J172,0)</f>
        <v>0</v>
      </c>
      <c r="BJ172" s="13" t="s">
        <v>83</v>
      </c>
      <c r="BK172" s="205">
        <f>ROUND(I172*H172,2)</f>
        <v>0</v>
      </c>
      <c r="BL172" s="13" t="s">
        <v>195</v>
      </c>
      <c r="BM172" s="204" t="s">
        <v>240</v>
      </c>
    </row>
    <row r="173" s="2" customFormat="1">
      <c r="A173" s="34"/>
      <c r="B173" s="35"/>
      <c r="C173" s="36"/>
      <c r="D173" s="206" t="s">
        <v>127</v>
      </c>
      <c r="E173" s="36"/>
      <c r="F173" s="207" t="s">
        <v>241</v>
      </c>
      <c r="G173" s="36"/>
      <c r="H173" s="36"/>
      <c r="I173" s="208"/>
      <c r="J173" s="36"/>
      <c r="K173" s="36"/>
      <c r="L173" s="40"/>
      <c r="M173" s="209"/>
      <c r="N173" s="210"/>
      <c r="O173" s="87"/>
      <c r="P173" s="87"/>
      <c r="Q173" s="87"/>
      <c r="R173" s="87"/>
      <c r="S173" s="87"/>
      <c r="T173" s="88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3" t="s">
        <v>127</v>
      </c>
      <c r="AU173" s="13" t="s">
        <v>83</v>
      </c>
    </row>
    <row r="174" s="2" customFormat="1" ht="49.05" customHeight="1">
      <c r="A174" s="34"/>
      <c r="B174" s="35"/>
      <c r="C174" s="192" t="s">
        <v>242</v>
      </c>
      <c r="D174" s="192" t="s">
        <v>118</v>
      </c>
      <c r="E174" s="193" t="s">
        <v>243</v>
      </c>
      <c r="F174" s="194" t="s">
        <v>244</v>
      </c>
      <c r="G174" s="195" t="s">
        <v>121</v>
      </c>
      <c r="H174" s="196">
        <v>1</v>
      </c>
      <c r="I174" s="197"/>
      <c r="J174" s="198">
        <f>ROUND(I174*H174,2)</f>
        <v>0</v>
      </c>
      <c r="K174" s="194" t="s">
        <v>122</v>
      </c>
      <c r="L174" s="199"/>
      <c r="M174" s="200" t="s">
        <v>1</v>
      </c>
      <c r="N174" s="201" t="s">
        <v>40</v>
      </c>
      <c r="O174" s="87"/>
      <c r="P174" s="202">
        <f>O174*H174</f>
        <v>0</v>
      </c>
      <c r="Q174" s="202">
        <v>0</v>
      </c>
      <c r="R174" s="202">
        <f>Q174*H174</f>
        <v>0</v>
      </c>
      <c r="S174" s="202">
        <v>0</v>
      </c>
      <c r="T174" s="203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4" t="s">
        <v>195</v>
      </c>
      <c r="AT174" s="204" t="s">
        <v>118</v>
      </c>
      <c r="AU174" s="204" t="s">
        <v>83</v>
      </c>
      <c r="AY174" s="13" t="s">
        <v>124</v>
      </c>
      <c r="BE174" s="205">
        <f>IF(N174="základní",J174,0)</f>
        <v>0</v>
      </c>
      <c r="BF174" s="205">
        <f>IF(N174="snížená",J174,0)</f>
        <v>0</v>
      </c>
      <c r="BG174" s="205">
        <f>IF(N174="zákl. přenesená",J174,0)</f>
        <v>0</v>
      </c>
      <c r="BH174" s="205">
        <f>IF(N174="sníž. přenesená",J174,0)</f>
        <v>0</v>
      </c>
      <c r="BI174" s="205">
        <f>IF(N174="nulová",J174,0)</f>
        <v>0</v>
      </c>
      <c r="BJ174" s="13" t="s">
        <v>83</v>
      </c>
      <c r="BK174" s="205">
        <f>ROUND(I174*H174,2)</f>
        <v>0</v>
      </c>
      <c r="BL174" s="13" t="s">
        <v>195</v>
      </c>
      <c r="BM174" s="204" t="s">
        <v>245</v>
      </c>
    </row>
    <row r="175" s="2" customFormat="1">
      <c r="A175" s="34"/>
      <c r="B175" s="35"/>
      <c r="C175" s="36"/>
      <c r="D175" s="206" t="s">
        <v>127</v>
      </c>
      <c r="E175" s="36"/>
      <c r="F175" s="207" t="s">
        <v>244</v>
      </c>
      <c r="G175" s="36"/>
      <c r="H175" s="36"/>
      <c r="I175" s="208"/>
      <c r="J175" s="36"/>
      <c r="K175" s="36"/>
      <c r="L175" s="40"/>
      <c r="M175" s="209"/>
      <c r="N175" s="210"/>
      <c r="O175" s="87"/>
      <c r="P175" s="87"/>
      <c r="Q175" s="87"/>
      <c r="R175" s="87"/>
      <c r="S175" s="87"/>
      <c r="T175" s="88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3" t="s">
        <v>127</v>
      </c>
      <c r="AU175" s="13" t="s">
        <v>83</v>
      </c>
    </row>
    <row r="176" s="2" customFormat="1" ht="49.05" customHeight="1">
      <c r="A176" s="34"/>
      <c r="B176" s="35"/>
      <c r="C176" s="192" t="s">
        <v>246</v>
      </c>
      <c r="D176" s="192" t="s">
        <v>118</v>
      </c>
      <c r="E176" s="193" t="s">
        <v>247</v>
      </c>
      <c r="F176" s="194" t="s">
        <v>248</v>
      </c>
      <c r="G176" s="195" t="s">
        <v>121</v>
      </c>
      <c r="H176" s="196">
        <v>2</v>
      </c>
      <c r="I176" s="197"/>
      <c r="J176" s="198">
        <f>ROUND(I176*H176,2)</f>
        <v>0</v>
      </c>
      <c r="K176" s="194" t="s">
        <v>122</v>
      </c>
      <c r="L176" s="199"/>
      <c r="M176" s="200" t="s">
        <v>1</v>
      </c>
      <c r="N176" s="201" t="s">
        <v>40</v>
      </c>
      <c r="O176" s="87"/>
      <c r="P176" s="202">
        <f>O176*H176</f>
        <v>0</v>
      </c>
      <c r="Q176" s="202">
        <v>0</v>
      </c>
      <c r="R176" s="202">
        <f>Q176*H176</f>
        <v>0</v>
      </c>
      <c r="S176" s="202">
        <v>0</v>
      </c>
      <c r="T176" s="20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4" t="s">
        <v>195</v>
      </c>
      <c r="AT176" s="204" t="s">
        <v>118</v>
      </c>
      <c r="AU176" s="204" t="s">
        <v>83</v>
      </c>
      <c r="AY176" s="13" t="s">
        <v>124</v>
      </c>
      <c r="BE176" s="205">
        <f>IF(N176="základní",J176,0)</f>
        <v>0</v>
      </c>
      <c r="BF176" s="205">
        <f>IF(N176="snížená",J176,0)</f>
        <v>0</v>
      </c>
      <c r="BG176" s="205">
        <f>IF(N176="zákl. přenesená",J176,0)</f>
        <v>0</v>
      </c>
      <c r="BH176" s="205">
        <f>IF(N176="sníž. přenesená",J176,0)</f>
        <v>0</v>
      </c>
      <c r="BI176" s="205">
        <f>IF(N176="nulová",J176,0)</f>
        <v>0</v>
      </c>
      <c r="BJ176" s="13" t="s">
        <v>83</v>
      </c>
      <c r="BK176" s="205">
        <f>ROUND(I176*H176,2)</f>
        <v>0</v>
      </c>
      <c r="BL176" s="13" t="s">
        <v>195</v>
      </c>
      <c r="BM176" s="204" t="s">
        <v>249</v>
      </c>
    </row>
    <row r="177" s="2" customFormat="1">
      <c r="A177" s="34"/>
      <c r="B177" s="35"/>
      <c r="C177" s="36"/>
      <c r="D177" s="206" t="s">
        <v>127</v>
      </c>
      <c r="E177" s="36"/>
      <c r="F177" s="207" t="s">
        <v>248</v>
      </c>
      <c r="G177" s="36"/>
      <c r="H177" s="36"/>
      <c r="I177" s="208"/>
      <c r="J177" s="36"/>
      <c r="K177" s="36"/>
      <c r="L177" s="40"/>
      <c r="M177" s="209"/>
      <c r="N177" s="210"/>
      <c r="O177" s="87"/>
      <c r="P177" s="87"/>
      <c r="Q177" s="87"/>
      <c r="R177" s="87"/>
      <c r="S177" s="87"/>
      <c r="T177" s="88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3" t="s">
        <v>127</v>
      </c>
      <c r="AU177" s="13" t="s">
        <v>83</v>
      </c>
    </row>
    <row r="178" s="2" customFormat="1" ht="24.15" customHeight="1">
      <c r="A178" s="34"/>
      <c r="B178" s="35"/>
      <c r="C178" s="192" t="s">
        <v>250</v>
      </c>
      <c r="D178" s="192" t="s">
        <v>118</v>
      </c>
      <c r="E178" s="193" t="s">
        <v>251</v>
      </c>
      <c r="F178" s="194" t="s">
        <v>252</v>
      </c>
      <c r="G178" s="195" t="s">
        <v>121</v>
      </c>
      <c r="H178" s="196">
        <v>1</v>
      </c>
      <c r="I178" s="197"/>
      <c r="J178" s="198">
        <f>ROUND(I178*H178,2)</f>
        <v>0</v>
      </c>
      <c r="K178" s="194" t="s">
        <v>1</v>
      </c>
      <c r="L178" s="199"/>
      <c r="M178" s="200" t="s">
        <v>1</v>
      </c>
      <c r="N178" s="201" t="s">
        <v>40</v>
      </c>
      <c r="O178" s="87"/>
      <c r="P178" s="202">
        <f>O178*H178</f>
        <v>0</v>
      </c>
      <c r="Q178" s="202">
        <v>0</v>
      </c>
      <c r="R178" s="202">
        <f>Q178*H178</f>
        <v>0</v>
      </c>
      <c r="S178" s="202">
        <v>0</v>
      </c>
      <c r="T178" s="203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4" t="s">
        <v>195</v>
      </c>
      <c r="AT178" s="204" t="s">
        <v>118</v>
      </c>
      <c r="AU178" s="204" t="s">
        <v>83</v>
      </c>
      <c r="AY178" s="13" t="s">
        <v>124</v>
      </c>
      <c r="BE178" s="205">
        <f>IF(N178="základní",J178,0)</f>
        <v>0</v>
      </c>
      <c r="BF178" s="205">
        <f>IF(N178="snížená",J178,0)</f>
        <v>0</v>
      </c>
      <c r="BG178" s="205">
        <f>IF(N178="zákl. přenesená",J178,0)</f>
        <v>0</v>
      </c>
      <c r="BH178" s="205">
        <f>IF(N178="sníž. přenesená",J178,0)</f>
        <v>0</v>
      </c>
      <c r="BI178" s="205">
        <f>IF(N178="nulová",J178,0)</f>
        <v>0</v>
      </c>
      <c r="BJ178" s="13" t="s">
        <v>83</v>
      </c>
      <c r="BK178" s="205">
        <f>ROUND(I178*H178,2)</f>
        <v>0</v>
      </c>
      <c r="BL178" s="13" t="s">
        <v>195</v>
      </c>
      <c r="BM178" s="204" t="s">
        <v>253</v>
      </c>
    </row>
    <row r="179" s="2" customFormat="1">
      <c r="A179" s="34"/>
      <c r="B179" s="35"/>
      <c r="C179" s="36"/>
      <c r="D179" s="206" t="s">
        <v>127</v>
      </c>
      <c r="E179" s="36"/>
      <c r="F179" s="207" t="s">
        <v>254</v>
      </c>
      <c r="G179" s="36"/>
      <c r="H179" s="36"/>
      <c r="I179" s="208"/>
      <c r="J179" s="36"/>
      <c r="K179" s="36"/>
      <c r="L179" s="40"/>
      <c r="M179" s="209"/>
      <c r="N179" s="210"/>
      <c r="O179" s="87"/>
      <c r="P179" s="87"/>
      <c r="Q179" s="87"/>
      <c r="R179" s="87"/>
      <c r="S179" s="87"/>
      <c r="T179" s="88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3" t="s">
        <v>127</v>
      </c>
      <c r="AU179" s="13" t="s">
        <v>83</v>
      </c>
    </row>
    <row r="180" s="2" customFormat="1">
      <c r="A180" s="34"/>
      <c r="B180" s="35"/>
      <c r="C180" s="36"/>
      <c r="D180" s="206" t="s">
        <v>255</v>
      </c>
      <c r="E180" s="36"/>
      <c r="F180" s="234" t="s">
        <v>256</v>
      </c>
      <c r="G180" s="36"/>
      <c r="H180" s="36"/>
      <c r="I180" s="208"/>
      <c r="J180" s="36"/>
      <c r="K180" s="36"/>
      <c r="L180" s="40"/>
      <c r="M180" s="209"/>
      <c r="N180" s="210"/>
      <c r="O180" s="87"/>
      <c r="P180" s="87"/>
      <c r="Q180" s="87"/>
      <c r="R180" s="87"/>
      <c r="S180" s="87"/>
      <c r="T180" s="88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3" t="s">
        <v>255</v>
      </c>
      <c r="AU180" s="13" t="s">
        <v>83</v>
      </c>
    </row>
    <row r="181" s="2" customFormat="1" ht="49.05" customHeight="1">
      <c r="A181" s="34"/>
      <c r="B181" s="35"/>
      <c r="C181" s="192" t="s">
        <v>257</v>
      </c>
      <c r="D181" s="192" t="s">
        <v>118</v>
      </c>
      <c r="E181" s="193" t="s">
        <v>258</v>
      </c>
      <c r="F181" s="194" t="s">
        <v>259</v>
      </c>
      <c r="G181" s="195" t="s">
        <v>121</v>
      </c>
      <c r="H181" s="196">
        <v>16</v>
      </c>
      <c r="I181" s="197"/>
      <c r="J181" s="198">
        <f>ROUND(I181*H181,2)</f>
        <v>0</v>
      </c>
      <c r="K181" s="194" t="s">
        <v>122</v>
      </c>
      <c r="L181" s="199"/>
      <c r="M181" s="200" t="s">
        <v>1</v>
      </c>
      <c r="N181" s="201" t="s">
        <v>40</v>
      </c>
      <c r="O181" s="87"/>
      <c r="P181" s="202">
        <f>O181*H181</f>
        <v>0</v>
      </c>
      <c r="Q181" s="202">
        <v>0</v>
      </c>
      <c r="R181" s="202">
        <f>Q181*H181</f>
        <v>0</v>
      </c>
      <c r="S181" s="202">
        <v>0</v>
      </c>
      <c r="T181" s="203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4" t="s">
        <v>195</v>
      </c>
      <c r="AT181" s="204" t="s">
        <v>118</v>
      </c>
      <c r="AU181" s="204" t="s">
        <v>83</v>
      </c>
      <c r="AY181" s="13" t="s">
        <v>124</v>
      </c>
      <c r="BE181" s="205">
        <f>IF(N181="základní",J181,0)</f>
        <v>0</v>
      </c>
      <c r="BF181" s="205">
        <f>IF(N181="snížená",J181,0)</f>
        <v>0</v>
      </c>
      <c r="BG181" s="205">
        <f>IF(N181="zákl. přenesená",J181,0)</f>
        <v>0</v>
      </c>
      <c r="BH181" s="205">
        <f>IF(N181="sníž. přenesená",J181,0)</f>
        <v>0</v>
      </c>
      <c r="BI181" s="205">
        <f>IF(N181="nulová",J181,0)</f>
        <v>0</v>
      </c>
      <c r="BJ181" s="13" t="s">
        <v>83</v>
      </c>
      <c r="BK181" s="205">
        <f>ROUND(I181*H181,2)</f>
        <v>0</v>
      </c>
      <c r="BL181" s="13" t="s">
        <v>195</v>
      </c>
      <c r="BM181" s="204" t="s">
        <v>260</v>
      </c>
    </row>
    <row r="182" s="2" customFormat="1">
      <c r="A182" s="34"/>
      <c r="B182" s="35"/>
      <c r="C182" s="36"/>
      <c r="D182" s="206" t="s">
        <v>127</v>
      </c>
      <c r="E182" s="36"/>
      <c r="F182" s="207" t="s">
        <v>259</v>
      </c>
      <c r="G182" s="36"/>
      <c r="H182" s="36"/>
      <c r="I182" s="208"/>
      <c r="J182" s="36"/>
      <c r="K182" s="36"/>
      <c r="L182" s="40"/>
      <c r="M182" s="209"/>
      <c r="N182" s="210"/>
      <c r="O182" s="87"/>
      <c r="P182" s="87"/>
      <c r="Q182" s="87"/>
      <c r="R182" s="87"/>
      <c r="S182" s="87"/>
      <c r="T182" s="88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3" t="s">
        <v>127</v>
      </c>
      <c r="AU182" s="13" t="s">
        <v>83</v>
      </c>
    </row>
    <row r="183" s="2" customFormat="1" ht="44.25" customHeight="1">
      <c r="A183" s="34"/>
      <c r="B183" s="35"/>
      <c r="C183" s="192" t="s">
        <v>261</v>
      </c>
      <c r="D183" s="192" t="s">
        <v>118</v>
      </c>
      <c r="E183" s="193" t="s">
        <v>262</v>
      </c>
      <c r="F183" s="194" t="s">
        <v>263</v>
      </c>
      <c r="G183" s="195" t="s">
        <v>121</v>
      </c>
      <c r="H183" s="196">
        <v>1</v>
      </c>
      <c r="I183" s="197"/>
      <c r="J183" s="198">
        <f>ROUND(I183*H183,2)</f>
        <v>0</v>
      </c>
      <c r="K183" s="194" t="s">
        <v>122</v>
      </c>
      <c r="L183" s="199"/>
      <c r="M183" s="200" t="s">
        <v>1</v>
      </c>
      <c r="N183" s="201" t="s">
        <v>40</v>
      </c>
      <c r="O183" s="87"/>
      <c r="P183" s="202">
        <f>O183*H183</f>
        <v>0</v>
      </c>
      <c r="Q183" s="202">
        <v>0</v>
      </c>
      <c r="R183" s="202">
        <f>Q183*H183</f>
        <v>0</v>
      </c>
      <c r="S183" s="202">
        <v>0</v>
      </c>
      <c r="T183" s="203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4" t="s">
        <v>195</v>
      </c>
      <c r="AT183" s="204" t="s">
        <v>118</v>
      </c>
      <c r="AU183" s="204" t="s">
        <v>83</v>
      </c>
      <c r="AY183" s="13" t="s">
        <v>124</v>
      </c>
      <c r="BE183" s="205">
        <f>IF(N183="základní",J183,0)</f>
        <v>0</v>
      </c>
      <c r="BF183" s="205">
        <f>IF(N183="snížená",J183,0)</f>
        <v>0</v>
      </c>
      <c r="BG183" s="205">
        <f>IF(N183="zákl. přenesená",J183,0)</f>
        <v>0</v>
      </c>
      <c r="BH183" s="205">
        <f>IF(N183="sníž. přenesená",J183,0)</f>
        <v>0</v>
      </c>
      <c r="BI183" s="205">
        <f>IF(N183="nulová",J183,0)</f>
        <v>0</v>
      </c>
      <c r="BJ183" s="13" t="s">
        <v>83</v>
      </c>
      <c r="BK183" s="205">
        <f>ROUND(I183*H183,2)</f>
        <v>0</v>
      </c>
      <c r="BL183" s="13" t="s">
        <v>195</v>
      </c>
      <c r="BM183" s="204" t="s">
        <v>264</v>
      </c>
    </row>
    <row r="184" s="2" customFormat="1">
      <c r="A184" s="34"/>
      <c r="B184" s="35"/>
      <c r="C184" s="36"/>
      <c r="D184" s="206" t="s">
        <v>127</v>
      </c>
      <c r="E184" s="36"/>
      <c r="F184" s="207" t="s">
        <v>263</v>
      </c>
      <c r="G184" s="36"/>
      <c r="H184" s="36"/>
      <c r="I184" s="208"/>
      <c r="J184" s="36"/>
      <c r="K184" s="36"/>
      <c r="L184" s="40"/>
      <c r="M184" s="209"/>
      <c r="N184" s="210"/>
      <c r="O184" s="87"/>
      <c r="P184" s="87"/>
      <c r="Q184" s="87"/>
      <c r="R184" s="87"/>
      <c r="S184" s="87"/>
      <c r="T184" s="88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3" t="s">
        <v>127</v>
      </c>
      <c r="AU184" s="13" t="s">
        <v>83</v>
      </c>
    </row>
    <row r="185" s="2" customFormat="1" ht="44.25" customHeight="1">
      <c r="A185" s="34"/>
      <c r="B185" s="35"/>
      <c r="C185" s="192" t="s">
        <v>265</v>
      </c>
      <c r="D185" s="192" t="s">
        <v>118</v>
      </c>
      <c r="E185" s="193" t="s">
        <v>266</v>
      </c>
      <c r="F185" s="194" t="s">
        <v>267</v>
      </c>
      <c r="G185" s="195" t="s">
        <v>121</v>
      </c>
      <c r="H185" s="196">
        <v>1</v>
      </c>
      <c r="I185" s="197"/>
      <c r="J185" s="198">
        <f>ROUND(I185*H185,2)</f>
        <v>0</v>
      </c>
      <c r="K185" s="194" t="s">
        <v>122</v>
      </c>
      <c r="L185" s="199"/>
      <c r="M185" s="200" t="s">
        <v>1</v>
      </c>
      <c r="N185" s="201" t="s">
        <v>40</v>
      </c>
      <c r="O185" s="87"/>
      <c r="P185" s="202">
        <f>O185*H185</f>
        <v>0</v>
      </c>
      <c r="Q185" s="202">
        <v>0</v>
      </c>
      <c r="R185" s="202">
        <f>Q185*H185</f>
        <v>0</v>
      </c>
      <c r="S185" s="202">
        <v>0</v>
      </c>
      <c r="T185" s="203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4" t="s">
        <v>195</v>
      </c>
      <c r="AT185" s="204" t="s">
        <v>118</v>
      </c>
      <c r="AU185" s="204" t="s">
        <v>83</v>
      </c>
      <c r="AY185" s="13" t="s">
        <v>124</v>
      </c>
      <c r="BE185" s="205">
        <f>IF(N185="základní",J185,0)</f>
        <v>0</v>
      </c>
      <c r="BF185" s="205">
        <f>IF(N185="snížená",J185,0)</f>
        <v>0</v>
      </c>
      <c r="BG185" s="205">
        <f>IF(N185="zákl. přenesená",J185,0)</f>
        <v>0</v>
      </c>
      <c r="BH185" s="205">
        <f>IF(N185="sníž. přenesená",J185,0)</f>
        <v>0</v>
      </c>
      <c r="BI185" s="205">
        <f>IF(N185="nulová",J185,0)</f>
        <v>0</v>
      </c>
      <c r="BJ185" s="13" t="s">
        <v>83</v>
      </c>
      <c r="BK185" s="205">
        <f>ROUND(I185*H185,2)</f>
        <v>0</v>
      </c>
      <c r="BL185" s="13" t="s">
        <v>195</v>
      </c>
      <c r="BM185" s="204" t="s">
        <v>268</v>
      </c>
    </row>
    <row r="186" s="2" customFormat="1">
      <c r="A186" s="34"/>
      <c r="B186" s="35"/>
      <c r="C186" s="36"/>
      <c r="D186" s="206" t="s">
        <v>127</v>
      </c>
      <c r="E186" s="36"/>
      <c r="F186" s="207" t="s">
        <v>267</v>
      </c>
      <c r="G186" s="36"/>
      <c r="H186" s="36"/>
      <c r="I186" s="208"/>
      <c r="J186" s="36"/>
      <c r="K186" s="36"/>
      <c r="L186" s="40"/>
      <c r="M186" s="209"/>
      <c r="N186" s="210"/>
      <c r="O186" s="87"/>
      <c r="P186" s="87"/>
      <c r="Q186" s="87"/>
      <c r="R186" s="87"/>
      <c r="S186" s="87"/>
      <c r="T186" s="88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3" t="s">
        <v>127</v>
      </c>
      <c r="AU186" s="13" t="s">
        <v>83</v>
      </c>
    </row>
    <row r="187" s="2" customFormat="1" ht="16.5" customHeight="1">
      <c r="A187" s="34"/>
      <c r="B187" s="35"/>
      <c r="C187" s="225" t="s">
        <v>269</v>
      </c>
      <c r="D187" s="225" t="s">
        <v>191</v>
      </c>
      <c r="E187" s="226" t="s">
        <v>270</v>
      </c>
      <c r="F187" s="227" t="s">
        <v>271</v>
      </c>
      <c r="G187" s="228" t="s">
        <v>121</v>
      </c>
      <c r="H187" s="229">
        <v>416</v>
      </c>
      <c r="I187" s="230"/>
      <c r="J187" s="231">
        <f>ROUND(I187*H187,2)</f>
        <v>0</v>
      </c>
      <c r="K187" s="227" t="s">
        <v>122</v>
      </c>
      <c r="L187" s="40"/>
      <c r="M187" s="232" t="s">
        <v>1</v>
      </c>
      <c r="N187" s="233" t="s">
        <v>40</v>
      </c>
      <c r="O187" s="87"/>
      <c r="P187" s="202">
        <f>O187*H187</f>
        <v>0</v>
      </c>
      <c r="Q187" s="202">
        <v>0</v>
      </c>
      <c r="R187" s="202">
        <f>Q187*H187</f>
        <v>0</v>
      </c>
      <c r="S187" s="202">
        <v>0</v>
      </c>
      <c r="T187" s="203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4" t="s">
        <v>195</v>
      </c>
      <c r="AT187" s="204" t="s">
        <v>191</v>
      </c>
      <c r="AU187" s="204" t="s">
        <v>83</v>
      </c>
      <c r="AY187" s="13" t="s">
        <v>124</v>
      </c>
      <c r="BE187" s="205">
        <f>IF(N187="základní",J187,0)</f>
        <v>0</v>
      </c>
      <c r="BF187" s="205">
        <f>IF(N187="snížená",J187,0)</f>
        <v>0</v>
      </c>
      <c r="BG187" s="205">
        <f>IF(N187="zákl. přenesená",J187,0)</f>
        <v>0</v>
      </c>
      <c r="BH187" s="205">
        <f>IF(N187="sníž. přenesená",J187,0)</f>
        <v>0</v>
      </c>
      <c r="BI187" s="205">
        <f>IF(N187="nulová",J187,0)</f>
        <v>0</v>
      </c>
      <c r="BJ187" s="13" t="s">
        <v>83</v>
      </c>
      <c r="BK187" s="205">
        <f>ROUND(I187*H187,2)</f>
        <v>0</v>
      </c>
      <c r="BL187" s="13" t="s">
        <v>195</v>
      </c>
      <c r="BM187" s="204" t="s">
        <v>272</v>
      </c>
    </row>
    <row r="188" s="2" customFormat="1">
      <c r="A188" s="34"/>
      <c r="B188" s="35"/>
      <c r="C188" s="36"/>
      <c r="D188" s="206" t="s">
        <v>127</v>
      </c>
      <c r="E188" s="36"/>
      <c r="F188" s="207" t="s">
        <v>271</v>
      </c>
      <c r="G188" s="36"/>
      <c r="H188" s="36"/>
      <c r="I188" s="208"/>
      <c r="J188" s="36"/>
      <c r="K188" s="36"/>
      <c r="L188" s="40"/>
      <c r="M188" s="209"/>
      <c r="N188" s="210"/>
      <c r="O188" s="87"/>
      <c r="P188" s="87"/>
      <c r="Q188" s="87"/>
      <c r="R188" s="87"/>
      <c r="S188" s="87"/>
      <c r="T188" s="88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3" t="s">
        <v>127</v>
      </c>
      <c r="AU188" s="13" t="s">
        <v>83</v>
      </c>
    </row>
    <row r="189" s="2" customFormat="1" ht="16.5" customHeight="1">
      <c r="A189" s="34"/>
      <c r="B189" s="35"/>
      <c r="C189" s="225" t="s">
        <v>273</v>
      </c>
      <c r="D189" s="225" t="s">
        <v>191</v>
      </c>
      <c r="E189" s="226" t="s">
        <v>274</v>
      </c>
      <c r="F189" s="227" t="s">
        <v>275</v>
      </c>
      <c r="G189" s="228" t="s">
        <v>121</v>
      </c>
      <c r="H189" s="229">
        <v>100</v>
      </c>
      <c r="I189" s="230"/>
      <c r="J189" s="231">
        <f>ROUND(I189*H189,2)</f>
        <v>0</v>
      </c>
      <c r="K189" s="227" t="s">
        <v>122</v>
      </c>
      <c r="L189" s="40"/>
      <c r="M189" s="232" t="s">
        <v>1</v>
      </c>
      <c r="N189" s="233" t="s">
        <v>40</v>
      </c>
      <c r="O189" s="87"/>
      <c r="P189" s="202">
        <f>O189*H189</f>
        <v>0</v>
      </c>
      <c r="Q189" s="202">
        <v>0</v>
      </c>
      <c r="R189" s="202">
        <f>Q189*H189</f>
        <v>0</v>
      </c>
      <c r="S189" s="202">
        <v>0</v>
      </c>
      <c r="T189" s="203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4" t="s">
        <v>195</v>
      </c>
      <c r="AT189" s="204" t="s">
        <v>191</v>
      </c>
      <c r="AU189" s="204" t="s">
        <v>83</v>
      </c>
      <c r="AY189" s="13" t="s">
        <v>124</v>
      </c>
      <c r="BE189" s="205">
        <f>IF(N189="základní",J189,0)</f>
        <v>0</v>
      </c>
      <c r="BF189" s="205">
        <f>IF(N189="snížená",J189,0)</f>
        <v>0</v>
      </c>
      <c r="BG189" s="205">
        <f>IF(N189="zákl. přenesená",J189,0)</f>
        <v>0</v>
      </c>
      <c r="BH189" s="205">
        <f>IF(N189="sníž. přenesená",J189,0)</f>
        <v>0</v>
      </c>
      <c r="BI189" s="205">
        <f>IF(N189="nulová",J189,0)</f>
        <v>0</v>
      </c>
      <c r="BJ189" s="13" t="s">
        <v>83</v>
      </c>
      <c r="BK189" s="205">
        <f>ROUND(I189*H189,2)</f>
        <v>0</v>
      </c>
      <c r="BL189" s="13" t="s">
        <v>195</v>
      </c>
      <c r="BM189" s="204" t="s">
        <v>276</v>
      </c>
    </row>
    <row r="190" s="2" customFormat="1">
      <c r="A190" s="34"/>
      <c r="B190" s="35"/>
      <c r="C190" s="36"/>
      <c r="D190" s="206" t="s">
        <v>127</v>
      </c>
      <c r="E190" s="36"/>
      <c r="F190" s="207" t="s">
        <v>275</v>
      </c>
      <c r="G190" s="36"/>
      <c r="H190" s="36"/>
      <c r="I190" s="208"/>
      <c r="J190" s="36"/>
      <c r="K190" s="36"/>
      <c r="L190" s="40"/>
      <c r="M190" s="209"/>
      <c r="N190" s="210"/>
      <c r="O190" s="87"/>
      <c r="P190" s="87"/>
      <c r="Q190" s="87"/>
      <c r="R190" s="87"/>
      <c r="S190" s="87"/>
      <c r="T190" s="88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3" t="s">
        <v>127</v>
      </c>
      <c r="AU190" s="13" t="s">
        <v>83</v>
      </c>
    </row>
    <row r="191" s="2" customFormat="1" ht="21.75" customHeight="1">
      <c r="A191" s="34"/>
      <c r="B191" s="35"/>
      <c r="C191" s="225" t="s">
        <v>277</v>
      </c>
      <c r="D191" s="225" t="s">
        <v>191</v>
      </c>
      <c r="E191" s="226" t="s">
        <v>278</v>
      </c>
      <c r="F191" s="227" t="s">
        <v>279</v>
      </c>
      <c r="G191" s="228" t="s">
        <v>121</v>
      </c>
      <c r="H191" s="229">
        <v>332</v>
      </c>
      <c r="I191" s="230"/>
      <c r="J191" s="231">
        <f>ROUND(I191*H191,2)</f>
        <v>0</v>
      </c>
      <c r="K191" s="227" t="s">
        <v>122</v>
      </c>
      <c r="L191" s="40"/>
      <c r="M191" s="232" t="s">
        <v>1</v>
      </c>
      <c r="N191" s="233" t="s">
        <v>40</v>
      </c>
      <c r="O191" s="87"/>
      <c r="P191" s="202">
        <f>O191*H191</f>
        <v>0</v>
      </c>
      <c r="Q191" s="202">
        <v>0</v>
      </c>
      <c r="R191" s="202">
        <f>Q191*H191</f>
        <v>0</v>
      </c>
      <c r="S191" s="202">
        <v>0</v>
      </c>
      <c r="T191" s="203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4" t="s">
        <v>195</v>
      </c>
      <c r="AT191" s="204" t="s">
        <v>191</v>
      </c>
      <c r="AU191" s="204" t="s">
        <v>83</v>
      </c>
      <c r="AY191" s="13" t="s">
        <v>124</v>
      </c>
      <c r="BE191" s="205">
        <f>IF(N191="základní",J191,0)</f>
        <v>0</v>
      </c>
      <c r="BF191" s="205">
        <f>IF(N191="snížená",J191,0)</f>
        <v>0</v>
      </c>
      <c r="BG191" s="205">
        <f>IF(N191="zákl. přenesená",J191,0)</f>
        <v>0</v>
      </c>
      <c r="BH191" s="205">
        <f>IF(N191="sníž. přenesená",J191,0)</f>
        <v>0</v>
      </c>
      <c r="BI191" s="205">
        <f>IF(N191="nulová",J191,0)</f>
        <v>0</v>
      </c>
      <c r="BJ191" s="13" t="s">
        <v>83</v>
      </c>
      <c r="BK191" s="205">
        <f>ROUND(I191*H191,2)</f>
        <v>0</v>
      </c>
      <c r="BL191" s="13" t="s">
        <v>195</v>
      </c>
      <c r="BM191" s="204" t="s">
        <v>280</v>
      </c>
    </row>
    <row r="192" s="2" customFormat="1">
      <c r="A192" s="34"/>
      <c r="B192" s="35"/>
      <c r="C192" s="36"/>
      <c r="D192" s="206" t="s">
        <v>127</v>
      </c>
      <c r="E192" s="36"/>
      <c r="F192" s="207" t="s">
        <v>279</v>
      </c>
      <c r="G192" s="36"/>
      <c r="H192" s="36"/>
      <c r="I192" s="208"/>
      <c r="J192" s="36"/>
      <c r="K192" s="36"/>
      <c r="L192" s="40"/>
      <c r="M192" s="209"/>
      <c r="N192" s="210"/>
      <c r="O192" s="87"/>
      <c r="P192" s="87"/>
      <c r="Q192" s="87"/>
      <c r="R192" s="87"/>
      <c r="S192" s="87"/>
      <c r="T192" s="88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3" t="s">
        <v>127</v>
      </c>
      <c r="AU192" s="13" t="s">
        <v>83</v>
      </c>
    </row>
    <row r="193" s="2" customFormat="1" ht="24.15" customHeight="1">
      <c r="A193" s="34"/>
      <c r="B193" s="35"/>
      <c r="C193" s="225" t="s">
        <v>7</v>
      </c>
      <c r="D193" s="225" t="s">
        <v>191</v>
      </c>
      <c r="E193" s="226" t="s">
        <v>281</v>
      </c>
      <c r="F193" s="227" t="s">
        <v>282</v>
      </c>
      <c r="G193" s="228" t="s">
        <v>121</v>
      </c>
      <c r="H193" s="229">
        <v>164</v>
      </c>
      <c r="I193" s="230"/>
      <c r="J193" s="231">
        <f>ROUND(I193*H193,2)</f>
        <v>0</v>
      </c>
      <c r="K193" s="227" t="s">
        <v>122</v>
      </c>
      <c r="L193" s="40"/>
      <c r="M193" s="232" t="s">
        <v>1</v>
      </c>
      <c r="N193" s="233" t="s">
        <v>40</v>
      </c>
      <c r="O193" s="87"/>
      <c r="P193" s="202">
        <f>O193*H193</f>
        <v>0</v>
      </c>
      <c r="Q193" s="202">
        <v>0</v>
      </c>
      <c r="R193" s="202">
        <f>Q193*H193</f>
        <v>0</v>
      </c>
      <c r="S193" s="202">
        <v>0</v>
      </c>
      <c r="T193" s="203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4" t="s">
        <v>195</v>
      </c>
      <c r="AT193" s="204" t="s">
        <v>191</v>
      </c>
      <c r="AU193" s="204" t="s">
        <v>83</v>
      </c>
      <c r="AY193" s="13" t="s">
        <v>124</v>
      </c>
      <c r="BE193" s="205">
        <f>IF(N193="základní",J193,0)</f>
        <v>0</v>
      </c>
      <c r="BF193" s="205">
        <f>IF(N193="snížená",J193,0)</f>
        <v>0</v>
      </c>
      <c r="BG193" s="205">
        <f>IF(N193="zákl. přenesená",J193,0)</f>
        <v>0</v>
      </c>
      <c r="BH193" s="205">
        <f>IF(N193="sníž. přenesená",J193,0)</f>
        <v>0</v>
      </c>
      <c r="BI193" s="205">
        <f>IF(N193="nulová",J193,0)</f>
        <v>0</v>
      </c>
      <c r="BJ193" s="13" t="s">
        <v>83</v>
      </c>
      <c r="BK193" s="205">
        <f>ROUND(I193*H193,2)</f>
        <v>0</v>
      </c>
      <c r="BL193" s="13" t="s">
        <v>195</v>
      </c>
      <c r="BM193" s="204" t="s">
        <v>283</v>
      </c>
    </row>
    <row r="194" s="2" customFormat="1">
      <c r="A194" s="34"/>
      <c r="B194" s="35"/>
      <c r="C194" s="36"/>
      <c r="D194" s="206" t="s">
        <v>127</v>
      </c>
      <c r="E194" s="36"/>
      <c r="F194" s="207" t="s">
        <v>282</v>
      </c>
      <c r="G194" s="36"/>
      <c r="H194" s="36"/>
      <c r="I194" s="208"/>
      <c r="J194" s="36"/>
      <c r="K194" s="36"/>
      <c r="L194" s="40"/>
      <c r="M194" s="209"/>
      <c r="N194" s="210"/>
      <c r="O194" s="87"/>
      <c r="P194" s="87"/>
      <c r="Q194" s="87"/>
      <c r="R194" s="87"/>
      <c r="S194" s="87"/>
      <c r="T194" s="88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3" t="s">
        <v>127</v>
      </c>
      <c r="AU194" s="13" t="s">
        <v>83</v>
      </c>
    </row>
    <row r="195" s="2" customFormat="1" ht="24.15" customHeight="1">
      <c r="A195" s="34"/>
      <c r="B195" s="35"/>
      <c r="C195" s="225" t="s">
        <v>284</v>
      </c>
      <c r="D195" s="225" t="s">
        <v>191</v>
      </c>
      <c r="E195" s="226" t="s">
        <v>285</v>
      </c>
      <c r="F195" s="227" t="s">
        <v>286</v>
      </c>
      <c r="G195" s="228" t="s">
        <v>121</v>
      </c>
      <c r="H195" s="229">
        <v>164</v>
      </c>
      <c r="I195" s="230"/>
      <c r="J195" s="231">
        <f>ROUND(I195*H195,2)</f>
        <v>0</v>
      </c>
      <c r="K195" s="227" t="s">
        <v>122</v>
      </c>
      <c r="L195" s="40"/>
      <c r="M195" s="232" t="s">
        <v>1</v>
      </c>
      <c r="N195" s="233" t="s">
        <v>40</v>
      </c>
      <c r="O195" s="87"/>
      <c r="P195" s="202">
        <f>O195*H195</f>
        <v>0</v>
      </c>
      <c r="Q195" s="202">
        <v>0</v>
      </c>
      <c r="R195" s="202">
        <f>Q195*H195</f>
        <v>0</v>
      </c>
      <c r="S195" s="202">
        <v>0</v>
      </c>
      <c r="T195" s="203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4" t="s">
        <v>195</v>
      </c>
      <c r="AT195" s="204" t="s">
        <v>191</v>
      </c>
      <c r="AU195" s="204" t="s">
        <v>83</v>
      </c>
      <c r="AY195" s="13" t="s">
        <v>124</v>
      </c>
      <c r="BE195" s="205">
        <f>IF(N195="základní",J195,0)</f>
        <v>0</v>
      </c>
      <c r="BF195" s="205">
        <f>IF(N195="snížená",J195,0)</f>
        <v>0</v>
      </c>
      <c r="BG195" s="205">
        <f>IF(N195="zákl. přenesená",J195,0)</f>
        <v>0</v>
      </c>
      <c r="BH195" s="205">
        <f>IF(N195="sníž. přenesená",J195,0)</f>
        <v>0</v>
      </c>
      <c r="BI195" s="205">
        <f>IF(N195="nulová",J195,0)</f>
        <v>0</v>
      </c>
      <c r="BJ195" s="13" t="s">
        <v>83</v>
      </c>
      <c r="BK195" s="205">
        <f>ROUND(I195*H195,2)</f>
        <v>0</v>
      </c>
      <c r="BL195" s="13" t="s">
        <v>195</v>
      </c>
      <c r="BM195" s="204" t="s">
        <v>287</v>
      </c>
    </row>
    <row r="196" s="2" customFormat="1">
      <c r="A196" s="34"/>
      <c r="B196" s="35"/>
      <c r="C196" s="36"/>
      <c r="D196" s="206" t="s">
        <v>127</v>
      </c>
      <c r="E196" s="36"/>
      <c r="F196" s="207" t="s">
        <v>286</v>
      </c>
      <c r="G196" s="36"/>
      <c r="H196" s="36"/>
      <c r="I196" s="208"/>
      <c r="J196" s="36"/>
      <c r="K196" s="36"/>
      <c r="L196" s="40"/>
      <c r="M196" s="209"/>
      <c r="N196" s="210"/>
      <c r="O196" s="87"/>
      <c r="P196" s="87"/>
      <c r="Q196" s="87"/>
      <c r="R196" s="87"/>
      <c r="S196" s="87"/>
      <c r="T196" s="88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3" t="s">
        <v>127</v>
      </c>
      <c r="AU196" s="13" t="s">
        <v>83</v>
      </c>
    </row>
    <row r="197" s="2" customFormat="1" ht="24.15" customHeight="1">
      <c r="A197" s="34"/>
      <c r="B197" s="35"/>
      <c r="C197" s="225" t="s">
        <v>288</v>
      </c>
      <c r="D197" s="225" t="s">
        <v>191</v>
      </c>
      <c r="E197" s="226" t="s">
        <v>289</v>
      </c>
      <c r="F197" s="227" t="s">
        <v>290</v>
      </c>
      <c r="G197" s="228" t="s">
        <v>121</v>
      </c>
      <c r="H197" s="229">
        <v>8</v>
      </c>
      <c r="I197" s="230"/>
      <c r="J197" s="231">
        <f>ROUND(I197*H197,2)</f>
        <v>0</v>
      </c>
      <c r="K197" s="227" t="s">
        <v>122</v>
      </c>
      <c r="L197" s="40"/>
      <c r="M197" s="232" t="s">
        <v>1</v>
      </c>
      <c r="N197" s="233" t="s">
        <v>40</v>
      </c>
      <c r="O197" s="87"/>
      <c r="P197" s="202">
        <f>O197*H197</f>
        <v>0</v>
      </c>
      <c r="Q197" s="202">
        <v>0</v>
      </c>
      <c r="R197" s="202">
        <f>Q197*H197</f>
        <v>0</v>
      </c>
      <c r="S197" s="202">
        <v>0</v>
      </c>
      <c r="T197" s="203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4" t="s">
        <v>195</v>
      </c>
      <c r="AT197" s="204" t="s">
        <v>191</v>
      </c>
      <c r="AU197" s="204" t="s">
        <v>83</v>
      </c>
      <c r="AY197" s="13" t="s">
        <v>124</v>
      </c>
      <c r="BE197" s="205">
        <f>IF(N197="základní",J197,0)</f>
        <v>0</v>
      </c>
      <c r="BF197" s="205">
        <f>IF(N197="snížená",J197,0)</f>
        <v>0</v>
      </c>
      <c r="BG197" s="205">
        <f>IF(N197="zákl. přenesená",J197,0)</f>
        <v>0</v>
      </c>
      <c r="BH197" s="205">
        <f>IF(N197="sníž. přenesená",J197,0)</f>
        <v>0</v>
      </c>
      <c r="BI197" s="205">
        <f>IF(N197="nulová",J197,0)</f>
        <v>0</v>
      </c>
      <c r="BJ197" s="13" t="s">
        <v>83</v>
      </c>
      <c r="BK197" s="205">
        <f>ROUND(I197*H197,2)</f>
        <v>0</v>
      </c>
      <c r="BL197" s="13" t="s">
        <v>195</v>
      </c>
      <c r="BM197" s="204" t="s">
        <v>291</v>
      </c>
    </row>
    <row r="198" s="2" customFormat="1">
      <c r="A198" s="34"/>
      <c r="B198" s="35"/>
      <c r="C198" s="36"/>
      <c r="D198" s="206" t="s">
        <v>127</v>
      </c>
      <c r="E198" s="36"/>
      <c r="F198" s="207" t="s">
        <v>290</v>
      </c>
      <c r="G198" s="36"/>
      <c r="H198" s="36"/>
      <c r="I198" s="208"/>
      <c r="J198" s="36"/>
      <c r="K198" s="36"/>
      <c r="L198" s="40"/>
      <c r="M198" s="209"/>
      <c r="N198" s="210"/>
      <c r="O198" s="87"/>
      <c r="P198" s="87"/>
      <c r="Q198" s="87"/>
      <c r="R198" s="87"/>
      <c r="S198" s="87"/>
      <c r="T198" s="88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3" t="s">
        <v>127</v>
      </c>
      <c r="AU198" s="13" t="s">
        <v>83</v>
      </c>
    </row>
    <row r="199" s="2" customFormat="1" ht="24.15" customHeight="1">
      <c r="A199" s="34"/>
      <c r="B199" s="35"/>
      <c r="C199" s="225" t="s">
        <v>292</v>
      </c>
      <c r="D199" s="225" t="s">
        <v>191</v>
      </c>
      <c r="E199" s="226" t="s">
        <v>293</v>
      </c>
      <c r="F199" s="227" t="s">
        <v>294</v>
      </c>
      <c r="G199" s="228" t="s">
        <v>121</v>
      </c>
      <c r="H199" s="229">
        <v>5</v>
      </c>
      <c r="I199" s="230"/>
      <c r="J199" s="231">
        <f>ROUND(I199*H199,2)</f>
        <v>0</v>
      </c>
      <c r="K199" s="227" t="s">
        <v>122</v>
      </c>
      <c r="L199" s="40"/>
      <c r="M199" s="232" t="s">
        <v>1</v>
      </c>
      <c r="N199" s="233" t="s">
        <v>40</v>
      </c>
      <c r="O199" s="87"/>
      <c r="P199" s="202">
        <f>O199*H199</f>
        <v>0</v>
      </c>
      <c r="Q199" s="202">
        <v>0</v>
      </c>
      <c r="R199" s="202">
        <f>Q199*H199</f>
        <v>0</v>
      </c>
      <c r="S199" s="202">
        <v>0</v>
      </c>
      <c r="T199" s="20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4" t="s">
        <v>195</v>
      </c>
      <c r="AT199" s="204" t="s">
        <v>191</v>
      </c>
      <c r="AU199" s="204" t="s">
        <v>83</v>
      </c>
      <c r="AY199" s="13" t="s">
        <v>124</v>
      </c>
      <c r="BE199" s="205">
        <f>IF(N199="základní",J199,0)</f>
        <v>0</v>
      </c>
      <c r="BF199" s="205">
        <f>IF(N199="snížená",J199,0)</f>
        <v>0</v>
      </c>
      <c r="BG199" s="205">
        <f>IF(N199="zákl. přenesená",J199,0)</f>
        <v>0</v>
      </c>
      <c r="BH199" s="205">
        <f>IF(N199="sníž. přenesená",J199,0)</f>
        <v>0</v>
      </c>
      <c r="BI199" s="205">
        <f>IF(N199="nulová",J199,0)</f>
        <v>0</v>
      </c>
      <c r="BJ199" s="13" t="s">
        <v>83</v>
      </c>
      <c r="BK199" s="205">
        <f>ROUND(I199*H199,2)</f>
        <v>0</v>
      </c>
      <c r="BL199" s="13" t="s">
        <v>195</v>
      </c>
      <c r="BM199" s="204" t="s">
        <v>295</v>
      </c>
    </row>
    <row r="200" s="2" customFormat="1">
      <c r="A200" s="34"/>
      <c r="B200" s="35"/>
      <c r="C200" s="36"/>
      <c r="D200" s="206" t="s">
        <v>127</v>
      </c>
      <c r="E200" s="36"/>
      <c r="F200" s="207" t="s">
        <v>296</v>
      </c>
      <c r="G200" s="36"/>
      <c r="H200" s="36"/>
      <c r="I200" s="208"/>
      <c r="J200" s="36"/>
      <c r="K200" s="36"/>
      <c r="L200" s="40"/>
      <c r="M200" s="209"/>
      <c r="N200" s="210"/>
      <c r="O200" s="87"/>
      <c r="P200" s="87"/>
      <c r="Q200" s="87"/>
      <c r="R200" s="87"/>
      <c r="S200" s="87"/>
      <c r="T200" s="88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3" t="s">
        <v>127</v>
      </c>
      <c r="AU200" s="13" t="s">
        <v>83</v>
      </c>
    </row>
    <row r="201" s="2" customFormat="1" ht="21.75" customHeight="1">
      <c r="A201" s="34"/>
      <c r="B201" s="35"/>
      <c r="C201" s="225" t="s">
        <v>297</v>
      </c>
      <c r="D201" s="225" t="s">
        <v>191</v>
      </c>
      <c r="E201" s="226" t="s">
        <v>298</v>
      </c>
      <c r="F201" s="227" t="s">
        <v>299</v>
      </c>
      <c r="G201" s="228" t="s">
        <v>121</v>
      </c>
      <c r="H201" s="229">
        <v>15</v>
      </c>
      <c r="I201" s="230"/>
      <c r="J201" s="231">
        <f>ROUND(I201*H201,2)</f>
        <v>0</v>
      </c>
      <c r="K201" s="227" t="s">
        <v>122</v>
      </c>
      <c r="L201" s="40"/>
      <c r="M201" s="232" t="s">
        <v>1</v>
      </c>
      <c r="N201" s="233" t="s">
        <v>40</v>
      </c>
      <c r="O201" s="87"/>
      <c r="P201" s="202">
        <f>O201*H201</f>
        <v>0</v>
      </c>
      <c r="Q201" s="202">
        <v>0</v>
      </c>
      <c r="R201" s="202">
        <f>Q201*H201</f>
        <v>0</v>
      </c>
      <c r="S201" s="202">
        <v>0</v>
      </c>
      <c r="T201" s="203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4" t="s">
        <v>195</v>
      </c>
      <c r="AT201" s="204" t="s">
        <v>191</v>
      </c>
      <c r="AU201" s="204" t="s">
        <v>83</v>
      </c>
      <c r="AY201" s="13" t="s">
        <v>124</v>
      </c>
      <c r="BE201" s="205">
        <f>IF(N201="základní",J201,0)</f>
        <v>0</v>
      </c>
      <c r="BF201" s="205">
        <f>IF(N201="snížená",J201,0)</f>
        <v>0</v>
      </c>
      <c r="BG201" s="205">
        <f>IF(N201="zákl. přenesená",J201,0)</f>
        <v>0</v>
      </c>
      <c r="BH201" s="205">
        <f>IF(N201="sníž. přenesená",J201,0)</f>
        <v>0</v>
      </c>
      <c r="BI201" s="205">
        <f>IF(N201="nulová",J201,0)</f>
        <v>0</v>
      </c>
      <c r="BJ201" s="13" t="s">
        <v>83</v>
      </c>
      <c r="BK201" s="205">
        <f>ROUND(I201*H201,2)</f>
        <v>0</v>
      </c>
      <c r="BL201" s="13" t="s">
        <v>195</v>
      </c>
      <c r="BM201" s="204" t="s">
        <v>300</v>
      </c>
    </row>
    <row r="202" s="2" customFormat="1">
      <c r="A202" s="34"/>
      <c r="B202" s="35"/>
      <c r="C202" s="36"/>
      <c r="D202" s="206" t="s">
        <v>127</v>
      </c>
      <c r="E202" s="36"/>
      <c r="F202" s="207" t="s">
        <v>301</v>
      </c>
      <c r="G202" s="36"/>
      <c r="H202" s="36"/>
      <c r="I202" s="208"/>
      <c r="J202" s="36"/>
      <c r="K202" s="36"/>
      <c r="L202" s="40"/>
      <c r="M202" s="209"/>
      <c r="N202" s="210"/>
      <c r="O202" s="87"/>
      <c r="P202" s="87"/>
      <c r="Q202" s="87"/>
      <c r="R202" s="87"/>
      <c r="S202" s="87"/>
      <c r="T202" s="88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3" t="s">
        <v>127</v>
      </c>
      <c r="AU202" s="13" t="s">
        <v>83</v>
      </c>
    </row>
    <row r="203" s="2" customFormat="1" ht="24.15" customHeight="1">
      <c r="A203" s="34"/>
      <c r="B203" s="35"/>
      <c r="C203" s="225" t="s">
        <v>302</v>
      </c>
      <c r="D203" s="225" t="s">
        <v>191</v>
      </c>
      <c r="E203" s="226" t="s">
        <v>303</v>
      </c>
      <c r="F203" s="227" t="s">
        <v>304</v>
      </c>
      <c r="G203" s="228" t="s">
        <v>121</v>
      </c>
      <c r="H203" s="229">
        <v>2</v>
      </c>
      <c r="I203" s="230"/>
      <c r="J203" s="231">
        <f>ROUND(I203*H203,2)</f>
        <v>0</v>
      </c>
      <c r="K203" s="227" t="s">
        <v>122</v>
      </c>
      <c r="L203" s="40"/>
      <c r="M203" s="232" t="s">
        <v>1</v>
      </c>
      <c r="N203" s="233" t="s">
        <v>40</v>
      </c>
      <c r="O203" s="87"/>
      <c r="P203" s="202">
        <f>O203*H203</f>
        <v>0</v>
      </c>
      <c r="Q203" s="202">
        <v>0</v>
      </c>
      <c r="R203" s="202">
        <f>Q203*H203</f>
        <v>0</v>
      </c>
      <c r="S203" s="202">
        <v>0</v>
      </c>
      <c r="T203" s="203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4" t="s">
        <v>195</v>
      </c>
      <c r="AT203" s="204" t="s">
        <v>191</v>
      </c>
      <c r="AU203" s="204" t="s">
        <v>83</v>
      </c>
      <c r="AY203" s="13" t="s">
        <v>124</v>
      </c>
      <c r="BE203" s="205">
        <f>IF(N203="základní",J203,0)</f>
        <v>0</v>
      </c>
      <c r="BF203" s="205">
        <f>IF(N203="snížená",J203,0)</f>
        <v>0</v>
      </c>
      <c r="BG203" s="205">
        <f>IF(N203="zákl. přenesená",J203,0)</f>
        <v>0</v>
      </c>
      <c r="BH203" s="205">
        <f>IF(N203="sníž. přenesená",J203,0)</f>
        <v>0</v>
      </c>
      <c r="BI203" s="205">
        <f>IF(N203="nulová",J203,0)</f>
        <v>0</v>
      </c>
      <c r="BJ203" s="13" t="s">
        <v>83</v>
      </c>
      <c r="BK203" s="205">
        <f>ROUND(I203*H203,2)</f>
        <v>0</v>
      </c>
      <c r="BL203" s="13" t="s">
        <v>195</v>
      </c>
      <c r="BM203" s="204" t="s">
        <v>305</v>
      </c>
    </row>
    <row r="204" s="2" customFormat="1">
      <c r="A204" s="34"/>
      <c r="B204" s="35"/>
      <c r="C204" s="36"/>
      <c r="D204" s="206" t="s">
        <v>127</v>
      </c>
      <c r="E204" s="36"/>
      <c r="F204" s="207" t="s">
        <v>306</v>
      </c>
      <c r="G204" s="36"/>
      <c r="H204" s="36"/>
      <c r="I204" s="208"/>
      <c r="J204" s="36"/>
      <c r="K204" s="36"/>
      <c r="L204" s="40"/>
      <c r="M204" s="209"/>
      <c r="N204" s="210"/>
      <c r="O204" s="87"/>
      <c r="P204" s="87"/>
      <c r="Q204" s="87"/>
      <c r="R204" s="87"/>
      <c r="S204" s="87"/>
      <c r="T204" s="88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3" t="s">
        <v>127</v>
      </c>
      <c r="AU204" s="13" t="s">
        <v>83</v>
      </c>
    </row>
    <row r="205" s="2" customFormat="1" ht="24.15" customHeight="1">
      <c r="A205" s="34"/>
      <c r="B205" s="35"/>
      <c r="C205" s="225" t="s">
        <v>307</v>
      </c>
      <c r="D205" s="225" t="s">
        <v>191</v>
      </c>
      <c r="E205" s="226" t="s">
        <v>308</v>
      </c>
      <c r="F205" s="227" t="s">
        <v>309</v>
      </c>
      <c r="G205" s="228" t="s">
        <v>121</v>
      </c>
      <c r="H205" s="229">
        <v>14</v>
      </c>
      <c r="I205" s="230"/>
      <c r="J205" s="231">
        <f>ROUND(I205*H205,2)</f>
        <v>0</v>
      </c>
      <c r="K205" s="227" t="s">
        <v>122</v>
      </c>
      <c r="L205" s="40"/>
      <c r="M205" s="232" t="s">
        <v>1</v>
      </c>
      <c r="N205" s="233" t="s">
        <v>40</v>
      </c>
      <c r="O205" s="87"/>
      <c r="P205" s="202">
        <f>O205*H205</f>
        <v>0</v>
      </c>
      <c r="Q205" s="202">
        <v>0</v>
      </c>
      <c r="R205" s="202">
        <f>Q205*H205</f>
        <v>0</v>
      </c>
      <c r="S205" s="202">
        <v>0</v>
      </c>
      <c r="T205" s="203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4" t="s">
        <v>195</v>
      </c>
      <c r="AT205" s="204" t="s">
        <v>191</v>
      </c>
      <c r="AU205" s="204" t="s">
        <v>83</v>
      </c>
      <c r="AY205" s="13" t="s">
        <v>124</v>
      </c>
      <c r="BE205" s="205">
        <f>IF(N205="základní",J205,0)</f>
        <v>0</v>
      </c>
      <c r="BF205" s="205">
        <f>IF(N205="snížená",J205,0)</f>
        <v>0</v>
      </c>
      <c r="BG205" s="205">
        <f>IF(N205="zákl. přenesená",J205,0)</f>
        <v>0</v>
      </c>
      <c r="BH205" s="205">
        <f>IF(N205="sníž. přenesená",J205,0)</f>
        <v>0</v>
      </c>
      <c r="BI205" s="205">
        <f>IF(N205="nulová",J205,0)</f>
        <v>0</v>
      </c>
      <c r="BJ205" s="13" t="s">
        <v>83</v>
      </c>
      <c r="BK205" s="205">
        <f>ROUND(I205*H205,2)</f>
        <v>0</v>
      </c>
      <c r="BL205" s="13" t="s">
        <v>195</v>
      </c>
      <c r="BM205" s="204" t="s">
        <v>310</v>
      </c>
    </row>
    <row r="206" s="2" customFormat="1">
      <c r="A206" s="34"/>
      <c r="B206" s="35"/>
      <c r="C206" s="36"/>
      <c r="D206" s="206" t="s">
        <v>127</v>
      </c>
      <c r="E206" s="36"/>
      <c r="F206" s="207" t="s">
        <v>309</v>
      </c>
      <c r="G206" s="36"/>
      <c r="H206" s="36"/>
      <c r="I206" s="208"/>
      <c r="J206" s="36"/>
      <c r="K206" s="36"/>
      <c r="L206" s="40"/>
      <c r="M206" s="209"/>
      <c r="N206" s="210"/>
      <c r="O206" s="87"/>
      <c r="P206" s="87"/>
      <c r="Q206" s="87"/>
      <c r="R206" s="87"/>
      <c r="S206" s="87"/>
      <c r="T206" s="88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3" t="s">
        <v>127</v>
      </c>
      <c r="AU206" s="13" t="s">
        <v>83</v>
      </c>
    </row>
    <row r="207" s="2" customFormat="1" ht="24.15" customHeight="1">
      <c r="A207" s="34"/>
      <c r="B207" s="35"/>
      <c r="C207" s="225" t="s">
        <v>311</v>
      </c>
      <c r="D207" s="225" t="s">
        <v>191</v>
      </c>
      <c r="E207" s="226" t="s">
        <v>312</v>
      </c>
      <c r="F207" s="227" t="s">
        <v>313</v>
      </c>
      <c r="G207" s="228" t="s">
        <v>121</v>
      </c>
      <c r="H207" s="229">
        <v>1</v>
      </c>
      <c r="I207" s="230"/>
      <c r="J207" s="231">
        <f>ROUND(I207*H207,2)</f>
        <v>0</v>
      </c>
      <c r="K207" s="227" t="s">
        <v>122</v>
      </c>
      <c r="L207" s="40"/>
      <c r="M207" s="232" t="s">
        <v>1</v>
      </c>
      <c r="N207" s="233" t="s">
        <v>40</v>
      </c>
      <c r="O207" s="87"/>
      <c r="P207" s="202">
        <f>O207*H207</f>
        <v>0</v>
      </c>
      <c r="Q207" s="202">
        <v>0</v>
      </c>
      <c r="R207" s="202">
        <f>Q207*H207</f>
        <v>0</v>
      </c>
      <c r="S207" s="202">
        <v>0</v>
      </c>
      <c r="T207" s="203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4" t="s">
        <v>195</v>
      </c>
      <c r="AT207" s="204" t="s">
        <v>191</v>
      </c>
      <c r="AU207" s="204" t="s">
        <v>83</v>
      </c>
      <c r="AY207" s="13" t="s">
        <v>124</v>
      </c>
      <c r="BE207" s="205">
        <f>IF(N207="základní",J207,0)</f>
        <v>0</v>
      </c>
      <c r="BF207" s="205">
        <f>IF(N207="snížená",J207,0)</f>
        <v>0</v>
      </c>
      <c r="BG207" s="205">
        <f>IF(N207="zákl. přenesená",J207,0)</f>
        <v>0</v>
      </c>
      <c r="BH207" s="205">
        <f>IF(N207="sníž. přenesená",J207,0)</f>
        <v>0</v>
      </c>
      <c r="BI207" s="205">
        <f>IF(N207="nulová",J207,0)</f>
        <v>0</v>
      </c>
      <c r="BJ207" s="13" t="s">
        <v>83</v>
      </c>
      <c r="BK207" s="205">
        <f>ROUND(I207*H207,2)</f>
        <v>0</v>
      </c>
      <c r="BL207" s="13" t="s">
        <v>195</v>
      </c>
      <c r="BM207" s="204" t="s">
        <v>314</v>
      </c>
    </row>
    <row r="208" s="2" customFormat="1">
      <c r="A208" s="34"/>
      <c r="B208" s="35"/>
      <c r="C208" s="36"/>
      <c r="D208" s="206" t="s">
        <v>127</v>
      </c>
      <c r="E208" s="36"/>
      <c r="F208" s="207" t="s">
        <v>313</v>
      </c>
      <c r="G208" s="36"/>
      <c r="H208" s="36"/>
      <c r="I208" s="208"/>
      <c r="J208" s="36"/>
      <c r="K208" s="36"/>
      <c r="L208" s="40"/>
      <c r="M208" s="209"/>
      <c r="N208" s="210"/>
      <c r="O208" s="87"/>
      <c r="P208" s="87"/>
      <c r="Q208" s="87"/>
      <c r="R208" s="87"/>
      <c r="S208" s="87"/>
      <c r="T208" s="88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3" t="s">
        <v>127</v>
      </c>
      <c r="AU208" s="13" t="s">
        <v>83</v>
      </c>
    </row>
    <row r="209" s="2" customFormat="1" ht="24.15" customHeight="1">
      <c r="A209" s="34"/>
      <c r="B209" s="35"/>
      <c r="C209" s="225" t="s">
        <v>315</v>
      </c>
      <c r="D209" s="225" t="s">
        <v>191</v>
      </c>
      <c r="E209" s="226" t="s">
        <v>316</v>
      </c>
      <c r="F209" s="227" t="s">
        <v>317</v>
      </c>
      <c r="G209" s="228" t="s">
        <v>121</v>
      </c>
      <c r="H209" s="229">
        <v>2</v>
      </c>
      <c r="I209" s="230"/>
      <c r="J209" s="231">
        <f>ROUND(I209*H209,2)</f>
        <v>0</v>
      </c>
      <c r="K209" s="227" t="s">
        <v>122</v>
      </c>
      <c r="L209" s="40"/>
      <c r="M209" s="232" t="s">
        <v>1</v>
      </c>
      <c r="N209" s="233" t="s">
        <v>40</v>
      </c>
      <c r="O209" s="87"/>
      <c r="P209" s="202">
        <f>O209*H209</f>
        <v>0</v>
      </c>
      <c r="Q209" s="202">
        <v>0</v>
      </c>
      <c r="R209" s="202">
        <f>Q209*H209</f>
        <v>0</v>
      </c>
      <c r="S209" s="202">
        <v>0</v>
      </c>
      <c r="T209" s="203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04" t="s">
        <v>195</v>
      </c>
      <c r="AT209" s="204" t="s">
        <v>191</v>
      </c>
      <c r="AU209" s="204" t="s">
        <v>83</v>
      </c>
      <c r="AY209" s="13" t="s">
        <v>124</v>
      </c>
      <c r="BE209" s="205">
        <f>IF(N209="základní",J209,0)</f>
        <v>0</v>
      </c>
      <c r="BF209" s="205">
        <f>IF(N209="snížená",J209,0)</f>
        <v>0</v>
      </c>
      <c r="BG209" s="205">
        <f>IF(N209="zákl. přenesená",J209,0)</f>
        <v>0</v>
      </c>
      <c r="BH209" s="205">
        <f>IF(N209="sníž. přenesená",J209,0)</f>
        <v>0</v>
      </c>
      <c r="BI209" s="205">
        <f>IF(N209="nulová",J209,0)</f>
        <v>0</v>
      </c>
      <c r="BJ209" s="13" t="s">
        <v>83</v>
      </c>
      <c r="BK209" s="205">
        <f>ROUND(I209*H209,2)</f>
        <v>0</v>
      </c>
      <c r="BL209" s="13" t="s">
        <v>195</v>
      </c>
      <c r="BM209" s="204" t="s">
        <v>318</v>
      </c>
    </row>
    <row r="210" s="2" customFormat="1">
      <c r="A210" s="34"/>
      <c r="B210" s="35"/>
      <c r="C210" s="36"/>
      <c r="D210" s="206" t="s">
        <v>127</v>
      </c>
      <c r="E210" s="36"/>
      <c r="F210" s="207" t="s">
        <v>317</v>
      </c>
      <c r="G210" s="36"/>
      <c r="H210" s="36"/>
      <c r="I210" s="208"/>
      <c r="J210" s="36"/>
      <c r="K210" s="36"/>
      <c r="L210" s="40"/>
      <c r="M210" s="209"/>
      <c r="N210" s="210"/>
      <c r="O210" s="87"/>
      <c r="P210" s="87"/>
      <c r="Q210" s="87"/>
      <c r="R210" s="87"/>
      <c r="S210" s="87"/>
      <c r="T210" s="88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3" t="s">
        <v>127</v>
      </c>
      <c r="AU210" s="13" t="s">
        <v>83</v>
      </c>
    </row>
    <row r="211" s="2" customFormat="1" ht="24.15" customHeight="1">
      <c r="A211" s="34"/>
      <c r="B211" s="35"/>
      <c r="C211" s="225" t="s">
        <v>319</v>
      </c>
      <c r="D211" s="225" t="s">
        <v>191</v>
      </c>
      <c r="E211" s="226" t="s">
        <v>320</v>
      </c>
      <c r="F211" s="227" t="s">
        <v>321</v>
      </c>
      <c r="G211" s="228" t="s">
        <v>121</v>
      </c>
      <c r="H211" s="229">
        <v>41</v>
      </c>
      <c r="I211" s="230"/>
      <c r="J211" s="231">
        <f>ROUND(I211*H211,2)</f>
        <v>0</v>
      </c>
      <c r="K211" s="227" t="s">
        <v>122</v>
      </c>
      <c r="L211" s="40"/>
      <c r="M211" s="232" t="s">
        <v>1</v>
      </c>
      <c r="N211" s="233" t="s">
        <v>40</v>
      </c>
      <c r="O211" s="87"/>
      <c r="P211" s="202">
        <f>O211*H211</f>
        <v>0</v>
      </c>
      <c r="Q211" s="202">
        <v>0</v>
      </c>
      <c r="R211" s="202">
        <f>Q211*H211</f>
        <v>0</v>
      </c>
      <c r="S211" s="202">
        <v>0</v>
      </c>
      <c r="T211" s="203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4" t="s">
        <v>195</v>
      </c>
      <c r="AT211" s="204" t="s">
        <v>191</v>
      </c>
      <c r="AU211" s="204" t="s">
        <v>83</v>
      </c>
      <c r="AY211" s="13" t="s">
        <v>124</v>
      </c>
      <c r="BE211" s="205">
        <f>IF(N211="základní",J211,0)</f>
        <v>0</v>
      </c>
      <c r="BF211" s="205">
        <f>IF(N211="snížená",J211,0)</f>
        <v>0</v>
      </c>
      <c r="BG211" s="205">
        <f>IF(N211="zákl. přenesená",J211,0)</f>
        <v>0</v>
      </c>
      <c r="BH211" s="205">
        <f>IF(N211="sníž. přenesená",J211,0)</f>
        <v>0</v>
      </c>
      <c r="BI211" s="205">
        <f>IF(N211="nulová",J211,0)</f>
        <v>0</v>
      </c>
      <c r="BJ211" s="13" t="s">
        <v>83</v>
      </c>
      <c r="BK211" s="205">
        <f>ROUND(I211*H211,2)</f>
        <v>0</v>
      </c>
      <c r="BL211" s="13" t="s">
        <v>195</v>
      </c>
      <c r="BM211" s="204" t="s">
        <v>322</v>
      </c>
    </row>
    <row r="212" s="2" customFormat="1">
      <c r="A212" s="34"/>
      <c r="B212" s="35"/>
      <c r="C212" s="36"/>
      <c r="D212" s="206" t="s">
        <v>127</v>
      </c>
      <c r="E212" s="36"/>
      <c r="F212" s="207" t="s">
        <v>323</v>
      </c>
      <c r="G212" s="36"/>
      <c r="H212" s="36"/>
      <c r="I212" s="208"/>
      <c r="J212" s="36"/>
      <c r="K212" s="36"/>
      <c r="L212" s="40"/>
      <c r="M212" s="209"/>
      <c r="N212" s="210"/>
      <c r="O212" s="87"/>
      <c r="P212" s="87"/>
      <c r="Q212" s="87"/>
      <c r="R212" s="87"/>
      <c r="S212" s="87"/>
      <c r="T212" s="88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3" t="s">
        <v>127</v>
      </c>
      <c r="AU212" s="13" t="s">
        <v>83</v>
      </c>
    </row>
    <row r="213" s="2" customFormat="1" ht="62.7" customHeight="1">
      <c r="A213" s="34"/>
      <c r="B213" s="35"/>
      <c r="C213" s="225" t="s">
        <v>324</v>
      </c>
      <c r="D213" s="225" t="s">
        <v>191</v>
      </c>
      <c r="E213" s="226" t="s">
        <v>325</v>
      </c>
      <c r="F213" s="227" t="s">
        <v>326</v>
      </c>
      <c r="G213" s="228" t="s">
        <v>121</v>
      </c>
      <c r="H213" s="229">
        <v>24</v>
      </c>
      <c r="I213" s="230"/>
      <c r="J213" s="231">
        <f>ROUND(I213*H213,2)</f>
        <v>0</v>
      </c>
      <c r="K213" s="227" t="s">
        <v>122</v>
      </c>
      <c r="L213" s="40"/>
      <c r="M213" s="232" t="s">
        <v>1</v>
      </c>
      <c r="N213" s="233" t="s">
        <v>40</v>
      </c>
      <c r="O213" s="87"/>
      <c r="P213" s="202">
        <f>O213*H213</f>
        <v>0</v>
      </c>
      <c r="Q213" s="202">
        <v>0</v>
      </c>
      <c r="R213" s="202">
        <f>Q213*H213</f>
        <v>0</v>
      </c>
      <c r="S213" s="202">
        <v>0</v>
      </c>
      <c r="T213" s="203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04" t="s">
        <v>195</v>
      </c>
      <c r="AT213" s="204" t="s">
        <v>191</v>
      </c>
      <c r="AU213" s="204" t="s">
        <v>83</v>
      </c>
      <c r="AY213" s="13" t="s">
        <v>124</v>
      </c>
      <c r="BE213" s="205">
        <f>IF(N213="základní",J213,0)</f>
        <v>0</v>
      </c>
      <c r="BF213" s="205">
        <f>IF(N213="snížená",J213,0)</f>
        <v>0</v>
      </c>
      <c r="BG213" s="205">
        <f>IF(N213="zákl. přenesená",J213,0)</f>
        <v>0</v>
      </c>
      <c r="BH213" s="205">
        <f>IF(N213="sníž. přenesená",J213,0)</f>
        <v>0</v>
      </c>
      <c r="BI213" s="205">
        <f>IF(N213="nulová",J213,0)</f>
        <v>0</v>
      </c>
      <c r="BJ213" s="13" t="s">
        <v>83</v>
      </c>
      <c r="BK213" s="205">
        <f>ROUND(I213*H213,2)</f>
        <v>0</v>
      </c>
      <c r="BL213" s="13" t="s">
        <v>195</v>
      </c>
      <c r="BM213" s="204" t="s">
        <v>327</v>
      </c>
    </row>
    <row r="214" s="2" customFormat="1">
      <c r="A214" s="34"/>
      <c r="B214" s="35"/>
      <c r="C214" s="36"/>
      <c r="D214" s="206" t="s">
        <v>127</v>
      </c>
      <c r="E214" s="36"/>
      <c r="F214" s="207" t="s">
        <v>328</v>
      </c>
      <c r="G214" s="36"/>
      <c r="H214" s="36"/>
      <c r="I214" s="208"/>
      <c r="J214" s="36"/>
      <c r="K214" s="36"/>
      <c r="L214" s="40"/>
      <c r="M214" s="209"/>
      <c r="N214" s="210"/>
      <c r="O214" s="87"/>
      <c r="P214" s="87"/>
      <c r="Q214" s="87"/>
      <c r="R214" s="87"/>
      <c r="S214" s="87"/>
      <c r="T214" s="88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3" t="s">
        <v>127</v>
      </c>
      <c r="AU214" s="13" t="s">
        <v>83</v>
      </c>
    </row>
    <row r="215" s="2" customFormat="1" ht="24.15" customHeight="1">
      <c r="A215" s="34"/>
      <c r="B215" s="35"/>
      <c r="C215" s="225" t="s">
        <v>329</v>
      </c>
      <c r="D215" s="225" t="s">
        <v>191</v>
      </c>
      <c r="E215" s="226" t="s">
        <v>330</v>
      </c>
      <c r="F215" s="227" t="s">
        <v>331</v>
      </c>
      <c r="G215" s="228" t="s">
        <v>332</v>
      </c>
      <c r="H215" s="229">
        <v>14.125999999999999</v>
      </c>
      <c r="I215" s="230"/>
      <c r="J215" s="231">
        <f>ROUND(I215*H215,2)</f>
        <v>0</v>
      </c>
      <c r="K215" s="227" t="s">
        <v>122</v>
      </c>
      <c r="L215" s="40"/>
      <c r="M215" s="232" t="s">
        <v>1</v>
      </c>
      <c r="N215" s="233" t="s">
        <v>40</v>
      </c>
      <c r="O215" s="87"/>
      <c r="P215" s="202">
        <f>O215*H215</f>
        <v>0</v>
      </c>
      <c r="Q215" s="202">
        <v>0</v>
      </c>
      <c r="R215" s="202">
        <f>Q215*H215</f>
        <v>0</v>
      </c>
      <c r="S215" s="202">
        <v>0</v>
      </c>
      <c r="T215" s="203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04" t="s">
        <v>195</v>
      </c>
      <c r="AT215" s="204" t="s">
        <v>191</v>
      </c>
      <c r="AU215" s="204" t="s">
        <v>83</v>
      </c>
      <c r="AY215" s="13" t="s">
        <v>124</v>
      </c>
      <c r="BE215" s="205">
        <f>IF(N215="základní",J215,0)</f>
        <v>0</v>
      </c>
      <c r="BF215" s="205">
        <f>IF(N215="snížená",J215,0)</f>
        <v>0</v>
      </c>
      <c r="BG215" s="205">
        <f>IF(N215="zákl. přenesená",J215,0)</f>
        <v>0</v>
      </c>
      <c r="BH215" s="205">
        <f>IF(N215="sníž. přenesená",J215,0)</f>
        <v>0</v>
      </c>
      <c r="BI215" s="205">
        <f>IF(N215="nulová",J215,0)</f>
        <v>0</v>
      </c>
      <c r="BJ215" s="13" t="s">
        <v>83</v>
      </c>
      <c r="BK215" s="205">
        <f>ROUND(I215*H215,2)</f>
        <v>0</v>
      </c>
      <c r="BL215" s="13" t="s">
        <v>195</v>
      </c>
      <c r="BM215" s="204" t="s">
        <v>333</v>
      </c>
    </row>
    <row r="216" s="2" customFormat="1">
      <c r="A216" s="34"/>
      <c r="B216" s="35"/>
      <c r="C216" s="36"/>
      <c r="D216" s="206" t="s">
        <v>127</v>
      </c>
      <c r="E216" s="36"/>
      <c r="F216" s="207" t="s">
        <v>334</v>
      </c>
      <c r="G216" s="36"/>
      <c r="H216" s="36"/>
      <c r="I216" s="208"/>
      <c r="J216" s="36"/>
      <c r="K216" s="36"/>
      <c r="L216" s="40"/>
      <c r="M216" s="209"/>
      <c r="N216" s="210"/>
      <c r="O216" s="87"/>
      <c r="P216" s="87"/>
      <c r="Q216" s="87"/>
      <c r="R216" s="87"/>
      <c r="S216" s="87"/>
      <c r="T216" s="88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3" t="s">
        <v>127</v>
      </c>
      <c r="AU216" s="13" t="s">
        <v>83</v>
      </c>
    </row>
    <row r="217" s="2" customFormat="1" ht="24.15" customHeight="1">
      <c r="A217" s="34"/>
      <c r="B217" s="35"/>
      <c r="C217" s="192" t="s">
        <v>335</v>
      </c>
      <c r="D217" s="192" t="s">
        <v>118</v>
      </c>
      <c r="E217" s="193" t="s">
        <v>336</v>
      </c>
      <c r="F217" s="194" t="s">
        <v>337</v>
      </c>
      <c r="G217" s="195" t="s">
        <v>194</v>
      </c>
      <c r="H217" s="196">
        <v>410</v>
      </c>
      <c r="I217" s="197"/>
      <c r="J217" s="198">
        <f>ROUND(I217*H217,2)</f>
        <v>0</v>
      </c>
      <c r="K217" s="194" t="s">
        <v>122</v>
      </c>
      <c r="L217" s="199"/>
      <c r="M217" s="200" t="s">
        <v>1</v>
      </c>
      <c r="N217" s="201" t="s">
        <v>40</v>
      </c>
      <c r="O217" s="87"/>
      <c r="P217" s="202">
        <f>O217*H217</f>
        <v>0</v>
      </c>
      <c r="Q217" s="202">
        <v>0</v>
      </c>
      <c r="R217" s="202">
        <f>Q217*H217</f>
        <v>0</v>
      </c>
      <c r="S217" s="202">
        <v>0</v>
      </c>
      <c r="T217" s="203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04" t="s">
        <v>195</v>
      </c>
      <c r="AT217" s="204" t="s">
        <v>118</v>
      </c>
      <c r="AU217" s="204" t="s">
        <v>83</v>
      </c>
      <c r="AY217" s="13" t="s">
        <v>124</v>
      </c>
      <c r="BE217" s="205">
        <f>IF(N217="základní",J217,0)</f>
        <v>0</v>
      </c>
      <c r="BF217" s="205">
        <f>IF(N217="snížená",J217,0)</f>
        <v>0</v>
      </c>
      <c r="BG217" s="205">
        <f>IF(N217="zákl. přenesená",J217,0)</f>
        <v>0</v>
      </c>
      <c r="BH217" s="205">
        <f>IF(N217="sníž. přenesená",J217,0)</f>
        <v>0</v>
      </c>
      <c r="BI217" s="205">
        <f>IF(N217="nulová",J217,0)</f>
        <v>0</v>
      </c>
      <c r="BJ217" s="13" t="s">
        <v>83</v>
      </c>
      <c r="BK217" s="205">
        <f>ROUND(I217*H217,2)</f>
        <v>0</v>
      </c>
      <c r="BL217" s="13" t="s">
        <v>195</v>
      </c>
      <c r="BM217" s="204" t="s">
        <v>338</v>
      </c>
    </row>
    <row r="218" s="2" customFormat="1">
      <c r="A218" s="34"/>
      <c r="B218" s="35"/>
      <c r="C218" s="36"/>
      <c r="D218" s="206" t="s">
        <v>127</v>
      </c>
      <c r="E218" s="36"/>
      <c r="F218" s="207" t="s">
        <v>337</v>
      </c>
      <c r="G218" s="36"/>
      <c r="H218" s="36"/>
      <c r="I218" s="208"/>
      <c r="J218" s="36"/>
      <c r="K218" s="36"/>
      <c r="L218" s="40"/>
      <c r="M218" s="209"/>
      <c r="N218" s="210"/>
      <c r="O218" s="87"/>
      <c r="P218" s="87"/>
      <c r="Q218" s="87"/>
      <c r="R218" s="87"/>
      <c r="S218" s="87"/>
      <c r="T218" s="88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3" t="s">
        <v>127</v>
      </c>
      <c r="AU218" s="13" t="s">
        <v>83</v>
      </c>
    </row>
    <row r="219" s="2" customFormat="1" ht="24.15" customHeight="1">
      <c r="A219" s="34"/>
      <c r="B219" s="35"/>
      <c r="C219" s="192" t="s">
        <v>339</v>
      </c>
      <c r="D219" s="192" t="s">
        <v>118</v>
      </c>
      <c r="E219" s="193" t="s">
        <v>340</v>
      </c>
      <c r="F219" s="194" t="s">
        <v>341</v>
      </c>
      <c r="G219" s="195" t="s">
        <v>194</v>
      </c>
      <c r="H219" s="196">
        <v>410</v>
      </c>
      <c r="I219" s="197"/>
      <c r="J219" s="198">
        <f>ROUND(I219*H219,2)</f>
        <v>0</v>
      </c>
      <c r="K219" s="194" t="s">
        <v>122</v>
      </c>
      <c r="L219" s="199"/>
      <c r="M219" s="200" t="s">
        <v>1</v>
      </c>
      <c r="N219" s="201" t="s">
        <v>40</v>
      </c>
      <c r="O219" s="87"/>
      <c r="P219" s="202">
        <f>O219*H219</f>
        <v>0</v>
      </c>
      <c r="Q219" s="202">
        <v>0</v>
      </c>
      <c r="R219" s="202">
        <f>Q219*H219</f>
        <v>0</v>
      </c>
      <c r="S219" s="202">
        <v>0</v>
      </c>
      <c r="T219" s="203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04" t="s">
        <v>195</v>
      </c>
      <c r="AT219" s="204" t="s">
        <v>118</v>
      </c>
      <c r="AU219" s="204" t="s">
        <v>83</v>
      </c>
      <c r="AY219" s="13" t="s">
        <v>124</v>
      </c>
      <c r="BE219" s="205">
        <f>IF(N219="základní",J219,0)</f>
        <v>0</v>
      </c>
      <c r="BF219" s="205">
        <f>IF(N219="snížená",J219,0)</f>
        <v>0</v>
      </c>
      <c r="BG219" s="205">
        <f>IF(N219="zákl. přenesená",J219,0)</f>
        <v>0</v>
      </c>
      <c r="BH219" s="205">
        <f>IF(N219="sníž. přenesená",J219,0)</f>
        <v>0</v>
      </c>
      <c r="BI219" s="205">
        <f>IF(N219="nulová",J219,0)</f>
        <v>0</v>
      </c>
      <c r="BJ219" s="13" t="s">
        <v>83</v>
      </c>
      <c r="BK219" s="205">
        <f>ROUND(I219*H219,2)</f>
        <v>0</v>
      </c>
      <c r="BL219" s="13" t="s">
        <v>195</v>
      </c>
      <c r="BM219" s="204" t="s">
        <v>342</v>
      </c>
    </row>
    <row r="220" s="2" customFormat="1">
      <c r="A220" s="34"/>
      <c r="B220" s="35"/>
      <c r="C220" s="36"/>
      <c r="D220" s="206" t="s">
        <v>127</v>
      </c>
      <c r="E220" s="36"/>
      <c r="F220" s="207" t="s">
        <v>341</v>
      </c>
      <c r="G220" s="36"/>
      <c r="H220" s="36"/>
      <c r="I220" s="208"/>
      <c r="J220" s="36"/>
      <c r="K220" s="36"/>
      <c r="L220" s="40"/>
      <c r="M220" s="209"/>
      <c r="N220" s="210"/>
      <c r="O220" s="87"/>
      <c r="P220" s="87"/>
      <c r="Q220" s="87"/>
      <c r="R220" s="87"/>
      <c r="S220" s="87"/>
      <c r="T220" s="88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3" t="s">
        <v>127</v>
      </c>
      <c r="AU220" s="13" t="s">
        <v>83</v>
      </c>
    </row>
    <row r="221" s="2" customFormat="1" ht="24.15" customHeight="1">
      <c r="A221" s="34"/>
      <c r="B221" s="35"/>
      <c r="C221" s="225" t="s">
        <v>343</v>
      </c>
      <c r="D221" s="225" t="s">
        <v>191</v>
      </c>
      <c r="E221" s="226" t="s">
        <v>344</v>
      </c>
      <c r="F221" s="227" t="s">
        <v>345</v>
      </c>
      <c r="G221" s="228" t="s">
        <v>332</v>
      </c>
      <c r="H221" s="229">
        <v>6.6040000000000001</v>
      </c>
      <c r="I221" s="230"/>
      <c r="J221" s="231">
        <f>ROUND(I221*H221,2)</f>
        <v>0</v>
      </c>
      <c r="K221" s="227" t="s">
        <v>122</v>
      </c>
      <c r="L221" s="40"/>
      <c r="M221" s="232" t="s">
        <v>1</v>
      </c>
      <c r="N221" s="233" t="s">
        <v>40</v>
      </c>
      <c r="O221" s="87"/>
      <c r="P221" s="202">
        <f>O221*H221</f>
        <v>0</v>
      </c>
      <c r="Q221" s="202">
        <v>0</v>
      </c>
      <c r="R221" s="202">
        <f>Q221*H221</f>
        <v>0</v>
      </c>
      <c r="S221" s="202">
        <v>0</v>
      </c>
      <c r="T221" s="203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04" t="s">
        <v>125</v>
      </c>
      <c r="AT221" s="204" t="s">
        <v>191</v>
      </c>
      <c r="AU221" s="204" t="s">
        <v>83</v>
      </c>
      <c r="AY221" s="13" t="s">
        <v>124</v>
      </c>
      <c r="BE221" s="205">
        <f>IF(N221="základní",J221,0)</f>
        <v>0</v>
      </c>
      <c r="BF221" s="205">
        <f>IF(N221="snížená",J221,0)</f>
        <v>0</v>
      </c>
      <c r="BG221" s="205">
        <f>IF(N221="zákl. přenesená",J221,0)</f>
        <v>0</v>
      </c>
      <c r="BH221" s="205">
        <f>IF(N221="sníž. přenesená",J221,0)</f>
        <v>0</v>
      </c>
      <c r="BI221" s="205">
        <f>IF(N221="nulová",J221,0)</f>
        <v>0</v>
      </c>
      <c r="BJ221" s="13" t="s">
        <v>83</v>
      </c>
      <c r="BK221" s="205">
        <f>ROUND(I221*H221,2)</f>
        <v>0</v>
      </c>
      <c r="BL221" s="13" t="s">
        <v>125</v>
      </c>
      <c r="BM221" s="204" t="s">
        <v>346</v>
      </c>
    </row>
    <row r="222" s="2" customFormat="1">
      <c r="A222" s="34"/>
      <c r="B222" s="35"/>
      <c r="C222" s="36"/>
      <c r="D222" s="206" t="s">
        <v>127</v>
      </c>
      <c r="E222" s="36"/>
      <c r="F222" s="207" t="s">
        <v>347</v>
      </c>
      <c r="G222" s="36"/>
      <c r="H222" s="36"/>
      <c r="I222" s="208"/>
      <c r="J222" s="36"/>
      <c r="K222" s="36"/>
      <c r="L222" s="40"/>
      <c r="M222" s="209"/>
      <c r="N222" s="210"/>
      <c r="O222" s="87"/>
      <c r="P222" s="87"/>
      <c r="Q222" s="87"/>
      <c r="R222" s="87"/>
      <c r="S222" s="87"/>
      <c r="T222" s="88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3" t="s">
        <v>127</v>
      </c>
      <c r="AU222" s="13" t="s">
        <v>83</v>
      </c>
    </row>
    <row r="223" s="11" customFormat="1" ht="25.92" customHeight="1">
      <c r="A223" s="11"/>
      <c r="B223" s="211"/>
      <c r="C223" s="212"/>
      <c r="D223" s="213" t="s">
        <v>74</v>
      </c>
      <c r="E223" s="214" t="s">
        <v>348</v>
      </c>
      <c r="F223" s="214" t="s">
        <v>349</v>
      </c>
      <c r="G223" s="212"/>
      <c r="H223" s="212"/>
      <c r="I223" s="215"/>
      <c r="J223" s="216">
        <f>BK223</f>
        <v>0</v>
      </c>
      <c r="K223" s="212"/>
      <c r="L223" s="217"/>
      <c r="M223" s="218"/>
      <c r="N223" s="219"/>
      <c r="O223" s="219"/>
      <c r="P223" s="220">
        <f>SUM(P224:P225)</f>
        <v>0</v>
      </c>
      <c r="Q223" s="219"/>
      <c r="R223" s="220">
        <f>SUM(R224:R225)</f>
        <v>0</v>
      </c>
      <c r="S223" s="219"/>
      <c r="T223" s="221">
        <f>SUM(T224:T225)</f>
        <v>0</v>
      </c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R223" s="222" t="s">
        <v>138</v>
      </c>
      <c r="AT223" s="223" t="s">
        <v>74</v>
      </c>
      <c r="AU223" s="223" t="s">
        <v>75</v>
      </c>
      <c r="AY223" s="222" t="s">
        <v>124</v>
      </c>
      <c r="BK223" s="224">
        <f>SUM(BK224:BK225)</f>
        <v>0</v>
      </c>
    </row>
    <row r="224" s="2" customFormat="1" ht="33" customHeight="1">
      <c r="A224" s="34"/>
      <c r="B224" s="35"/>
      <c r="C224" s="225" t="s">
        <v>350</v>
      </c>
      <c r="D224" s="225" t="s">
        <v>191</v>
      </c>
      <c r="E224" s="226" t="s">
        <v>351</v>
      </c>
      <c r="F224" s="227" t="s">
        <v>352</v>
      </c>
      <c r="G224" s="228" t="s">
        <v>353</v>
      </c>
      <c r="H224" s="229">
        <v>41</v>
      </c>
      <c r="I224" s="230"/>
      <c r="J224" s="231">
        <f>ROUND(I224*H224,2)</f>
        <v>0</v>
      </c>
      <c r="K224" s="227" t="s">
        <v>122</v>
      </c>
      <c r="L224" s="40"/>
      <c r="M224" s="232" t="s">
        <v>1</v>
      </c>
      <c r="N224" s="233" t="s">
        <v>40</v>
      </c>
      <c r="O224" s="87"/>
      <c r="P224" s="202">
        <f>O224*H224</f>
        <v>0</v>
      </c>
      <c r="Q224" s="202">
        <v>0</v>
      </c>
      <c r="R224" s="202">
        <f>Q224*H224</f>
        <v>0</v>
      </c>
      <c r="S224" s="202">
        <v>0</v>
      </c>
      <c r="T224" s="203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04" t="s">
        <v>125</v>
      </c>
      <c r="AT224" s="204" t="s">
        <v>191</v>
      </c>
      <c r="AU224" s="204" t="s">
        <v>83</v>
      </c>
      <c r="AY224" s="13" t="s">
        <v>124</v>
      </c>
      <c r="BE224" s="205">
        <f>IF(N224="základní",J224,0)</f>
        <v>0</v>
      </c>
      <c r="BF224" s="205">
        <f>IF(N224="snížená",J224,0)</f>
        <v>0</v>
      </c>
      <c r="BG224" s="205">
        <f>IF(N224="zákl. přenesená",J224,0)</f>
        <v>0</v>
      </c>
      <c r="BH224" s="205">
        <f>IF(N224="sníž. přenesená",J224,0)</f>
        <v>0</v>
      </c>
      <c r="BI224" s="205">
        <f>IF(N224="nulová",J224,0)</f>
        <v>0</v>
      </c>
      <c r="BJ224" s="13" t="s">
        <v>83</v>
      </c>
      <c r="BK224" s="205">
        <f>ROUND(I224*H224,2)</f>
        <v>0</v>
      </c>
      <c r="BL224" s="13" t="s">
        <v>125</v>
      </c>
      <c r="BM224" s="204" t="s">
        <v>354</v>
      </c>
    </row>
    <row r="225" s="2" customFormat="1">
      <c r="A225" s="34"/>
      <c r="B225" s="35"/>
      <c r="C225" s="36"/>
      <c r="D225" s="206" t="s">
        <v>127</v>
      </c>
      <c r="E225" s="36"/>
      <c r="F225" s="207" t="s">
        <v>355</v>
      </c>
      <c r="G225" s="36"/>
      <c r="H225" s="36"/>
      <c r="I225" s="208"/>
      <c r="J225" s="36"/>
      <c r="K225" s="36"/>
      <c r="L225" s="40"/>
      <c r="M225" s="235"/>
      <c r="N225" s="236"/>
      <c r="O225" s="237"/>
      <c r="P225" s="237"/>
      <c r="Q225" s="237"/>
      <c r="R225" s="237"/>
      <c r="S225" s="237"/>
      <c r="T225" s="238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3" t="s">
        <v>127</v>
      </c>
      <c r="AU225" s="13" t="s">
        <v>83</v>
      </c>
    </row>
    <row r="226" s="2" customFormat="1" ht="6.96" customHeight="1">
      <c r="A226" s="34"/>
      <c r="B226" s="62"/>
      <c r="C226" s="63"/>
      <c r="D226" s="63"/>
      <c r="E226" s="63"/>
      <c r="F226" s="63"/>
      <c r="G226" s="63"/>
      <c r="H226" s="63"/>
      <c r="I226" s="63"/>
      <c r="J226" s="63"/>
      <c r="K226" s="63"/>
      <c r="L226" s="40"/>
      <c r="M226" s="34"/>
      <c r="O226" s="34"/>
      <c r="P226" s="34"/>
      <c r="Q226" s="34"/>
      <c r="R226" s="34"/>
      <c r="S226" s="34"/>
      <c r="T226" s="34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</row>
  </sheetData>
  <sheetProtection sheet="1" autoFilter="0" formatColumns="0" formatRows="0" objects="1" scenarios="1" spinCount="100000" saltValue="jiCEPYd1ko9bm80zKtpbIm6pphVq9pZDgWhqKXt8AmgimTdPFf7ps1I/cOCHLdDxyVpRb51eiR1AY7b82PBsoA==" hashValue="CJPyCJD2+jTKhpCRmwFOCOx2nanmTkk7XdUqF4npyD4wzvTaGN3c7DP/spowa7svJmuIcJUVWMw9UW3IzySDhA==" algorithmName="SHA-512" password="CC35"/>
  <autoFilter ref="C117:K225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88</v>
      </c>
    </row>
    <row r="3" hidden="1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85</v>
      </c>
    </row>
    <row r="4" hidden="1" s="1" customFormat="1" ht="24.96" customHeight="1">
      <c r="B4" s="16"/>
      <c r="D4" s="134" t="s">
        <v>95</v>
      </c>
      <c r="L4" s="16"/>
      <c r="M4" s="135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36" t="s">
        <v>16</v>
      </c>
      <c r="L6" s="16"/>
    </row>
    <row r="7" hidden="1" s="1" customFormat="1" ht="16.5" customHeight="1">
      <c r="B7" s="16"/>
      <c r="E7" s="137" t="str">
        <f>'Rekapitulace stavby'!K6</f>
        <v>Oprava napájecích zdrojů v obvodu SSZT Ústí n.L. 2022-2023</v>
      </c>
      <c r="F7" s="136"/>
      <c r="G7" s="136"/>
      <c r="H7" s="136"/>
      <c r="L7" s="16"/>
    </row>
    <row r="8" hidden="1" s="2" customFormat="1" ht="12" customHeight="1">
      <c r="A8" s="34"/>
      <c r="B8" s="40"/>
      <c r="C8" s="34"/>
      <c r="D8" s="136" t="s">
        <v>96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40"/>
      <c r="C9" s="34"/>
      <c r="D9" s="34"/>
      <c r="E9" s="138" t="s">
        <v>356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19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36" t="s">
        <v>20</v>
      </c>
      <c r="E12" s="34"/>
      <c r="F12" s="139" t="s">
        <v>26</v>
      </c>
      <c r="G12" s="34"/>
      <c r="H12" s="34"/>
      <c r="I12" s="136" t="s">
        <v>22</v>
      </c>
      <c r="J12" s="140" t="str">
        <f>'Rekapitulace stavby'!AN8</f>
        <v>2. 10. 2022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36" t="s">
        <v>24</v>
      </c>
      <c r="E14" s="34"/>
      <c r="F14" s="34"/>
      <c r="G14" s="34"/>
      <c r="H14" s="34"/>
      <c r="I14" s="136" t="s">
        <v>25</v>
      </c>
      <c r="J14" s="139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9" t="str">
        <f>IF('Rekapitulace stavby'!E11="","",'Rekapitulace stavby'!E11)</f>
        <v xml:space="preserve"> </v>
      </c>
      <c r="F15" s="34"/>
      <c r="G15" s="34"/>
      <c r="H15" s="34"/>
      <c r="I15" s="136" t="s">
        <v>27</v>
      </c>
      <c r="J15" s="139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36" t="s">
        <v>28</v>
      </c>
      <c r="E17" s="34"/>
      <c r="F17" s="34"/>
      <c r="G17" s="34"/>
      <c r="H17" s="34"/>
      <c r="I17" s="13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27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36" t="s">
        <v>30</v>
      </c>
      <c r="E20" s="34"/>
      <c r="F20" s="34"/>
      <c r="G20" s="34"/>
      <c r="H20" s="34"/>
      <c r="I20" s="136" t="s">
        <v>25</v>
      </c>
      <c r="J20" s="139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9" t="str">
        <f>IF('Rekapitulace stavby'!E17="","",'Rekapitulace stavby'!E17)</f>
        <v xml:space="preserve"> </v>
      </c>
      <c r="F21" s="34"/>
      <c r="G21" s="34"/>
      <c r="H21" s="34"/>
      <c r="I21" s="136" t="s">
        <v>27</v>
      </c>
      <c r="J21" s="139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36" t="s">
        <v>32</v>
      </c>
      <c r="E23" s="34"/>
      <c r="F23" s="34"/>
      <c r="G23" s="34"/>
      <c r="H23" s="34"/>
      <c r="I23" s="136" t="s">
        <v>25</v>
      </c>
      <c r="J23" s="139" t="str">
        <f>IF('Rekapitulace stavby'!AN19="","",'Rekapitulace stavby'!AN19)</f>
        <v>70994234</v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9" t="str">
        <f>IF('Rekapitulace stavby'!E20="","",'Rekapitulace stavby'!E20)</f>
        <v xml:space="preserve"> </v>
      </c>
      <c r="F24" s="34"/>
      <c r="G24" s="34"/>
      <c r="H24" s="34"/>
      <c r="I24" s="136" t="s">
        <v>27</v>
      </c>
      <c r="J24" s="139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36" t="s">
        <v>34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46" t="s">
        <v>35</v>
      </c>
      <c r="E30" s="34"/>
      <c r="F30" s="34"/>
      <c r="G30" s="34"/>
      <c r="H30" s="34"/>
      <c r="I30" s="34"/>
      <c r="J30" s="147">
        <f>ROUND(J121,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48" t="s">
        <v>37</v>
      </c>
      <c r="G32" s="34"/>
      <c r="H32" s="34"/>
      <c r="I32" s="148" t="s">
        <v>36</v>
      </c>
      <c r="J32" s="148" t="s">
        <v>38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49" t="s">
        <v>39</v>
      </c>
      <c r="E33" s="136" t="s">
        <v>40</v>
      </c>
      <c r="F33" s="150">
        <f>ROUND((SUM(BE121:BE207)),  2)</f>
        <v>0</v>
      </c>
      <c r="G33" s="34"/>
      <c r="H33" s="34"/>
      <c r="I33" s="151">
        <v>0.20999999999999999</v>
      </c>
      <c r="J33" s="150">
        <f>ROUND(((SUM(BE121:BE207))*I33),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36" t="s">
        <v>41</v>
      </c>
      <c r="F34" s="150">
        <f>ROUND((SUM(BF121:BF207)),  2)</f>
        <v>0</v>
      </c>
      <c r="G34" s="34"/>
      <c r="H34" s="34"/>
      <c r="I34" s="151">
        <v>0.14999999999999999</v>
      </c>
      <c r="J34" s="150">
        <f>ROUND(((SUM(BF121:BF207))*I34),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42</v>
      </c>
      <c r="F35" s="150">
        <f>ROUND((SUM(BG121:BG207)),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43</v>
      </c>
      <c r="F36" s="150">
        <f>ROUND((SUM(BH121:BH207)),  2)</f>
        <v>0</v>
      </c>
      <c r="G36" s="34"/>
      <c r="H36" s="34"/>
      <c r="I36" s="151">
        <v>0.14999999999999999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44</v>
      </c>
      <c r="F37" s="150">
        <f>ROUND((SUM(BI121:BI207)),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52"/>
      <c r="D39" s="153" t="s">
        <v>45</v>
      </c>
      <c r="E39" s="154"/>
      <c r="F39" s="154"/>
      <c r="G39" s="155" t="s">
        <v>46</v>
      </c>
      <c r="H39" s="156" t="s">
        <v>47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6"/>
      <c r="L41" s="16"/>
    </row>
    <row r="42" hidden="1" s="1" customFormat="1" ht="14.4" customHeight="1">
      <c r="B42" s="16"/>
      <c r="L42" s="16"/>
    </row>
    <row r="43" hidden="1" s="1" customFormat="1" ht="14.4" customHeight="1">
      <c r="B43" s="16"/>
      <c r="L43" s="16"/>
    </row>
    <row r="44" hidden="1" s="1" customFormat="1" ht="14.4" customHeight="1">
      <c r="B44" s="16"/>
      <c r="L44" s="16"/>
    </row>
    <row r="45" hidden="1" s="1" customFormat="1" ht="14.4" customHeight="1">
      <c r="B45" s="16"/>
      <c r="L45" s="16"/>
    </row>
    <row r="46" hidden="1" s="1" customFormat="1" ht="14.4" customHeight="1">
      <c r="B46" s="16"/>
      <c r="L46" s="16"/>
    </row>
    <row r="47" hidden="1" s="1" customFormat="1" ht="14.4" customHeight="1">
      <c r="B47" s="16"/>
      <c r="L47" s="16"/>
    </row>
    <row r="48" hidden="1" s="1" customFormat="1" ht="14.4" customHeight="1">
      <c r="B48" s="16"/>
      <c r="L48" s="16"/>
    </row>
    <row r="49" hidden="1" s="1" customFormat="1" ht="14.4" customHeight="1">
      <c r="B49" s="16"/>
      <c r="L49" s="16"/>
    </row>
    <row r="50" hidden="1" s="2" customFormat="1" ht="14.4" customHeight="1">
      <c r="B50" s="59"/>
      <c r="D50" s="159" t="s">
        <v>48</v>
      </c>
      <c r="E50" s="160"/>
      <c r="F50" s="160"/>
      <c r="G50" s="159" t="s">
        <v>49</v>
      </c>
      <c r="H50" s="160"/>
      <c r="I50" s="160"/>
      <c r="J50" s="160"/>
      <c r="K50" s="160"/>
      <c r="L50" s="59"/>
    </row>
    <row r="51" hidden="1">
      <c r="B51" s="16"/>
      <c r="L51" s="16"/>
    </row>
    <row r="52" hidden="1">
      <c r="B52" s="16"/>
      <c r="L52" s="16"/>
    </row>
    <row r="53" hidden="1">
      <c r="B53" s="16"/>
      <c r="L53" s="16"/>
    </row>
    <row r="54" hidden="1">
      <c r="B54" s="16"/>
      <c r="L54" s="16"/>
    </row>
    <row r="55" hidden="1">
      <c r="B55" s="16"/>
      <c r="L55" s="16"/>
    </row>
    <row r="56" hidden="1">
      <c r="B56" s="16"/>
      <c r="L56" s="16"/>
    </row>
    <row r="57" hidden="1">
      <c r="B57" s="16"/>
      <c r="L57" s="16"/>
    </row>
    <row r="58" hidden="1">
      <c r="B58" s="16"/>
      <c r="L58" s="16"/>
    </row>
    <row r="59" hidden="1">
      <c r="B59" s="16"/>
      <c r="L59" s="16"/>
    </row>
    <row r="60" hidden="1">
      <c r="B60" s="16"/>
      <c r="L60" s="16"/>
    </row>
    <row r="61" hidden="1" s="2" customFormat="1">
      <c r="A61" s="34"/>
      <c r="B61" s="40"/>
      <c r="C61" s="34"/>
      <c r="D61" s="161" t="s">
        <v>50</v>
      </c>
      <c r="E61" s="162"/>
      <c r="F61" s="163" t="s">
        <v>51</v>
      </c>
      <c r="G61" s="161" t="s">
        <v>50</v>
      </c>
      <c r="H61" s="162"/>
      <c r="I61" s="162"/>
      <c r="J61" s="164" t="s">
        <v>51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6"/>
      <c r="L62" s="16"/>
    </row>
    <row r="63" hidden="1">
      <c r="B63" s="16"/>
      <c r="L63" s="16"/>
    </row>
    <row r="64" hidden="1">
      <c r="B64" s="16"/>
      <c r="L64" s="16"/>
    </row>
    <row r="65" hidden="1" s="2" customFormat="1">
      <c r="A65" s="34"/>
      <c r="B65" s="40"/>
      <c r="C65" s="34"/>
      <c r="D65" s="159" t="s">
        <v>52</v>
      </c>
      <c r="E65" s="165"/>
      <c r="F65" s="165"/>
      <c r="G65" s="159" t="s">
        <v>53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6"/>
      <c r="L66" s="16"/>
    </row>
    <row r="67" hidden="1">
      <c r="B67" s="16"/>
      <c r="L67" s="16"/>
    </row>
    <row r="68" hidden="1">
      <c r="B68" s="16"/>
      <c r="L68" s="16"/>
    </row>
    <row r="69" hidden="1">
      <c r="B69" s="16"/>
      <c r="L69" s="16"/>
    </row>
    <row r="70" hidden="1">
      <c r="B70" s="16"/>
      <c r="L70" s="16"/>
    </row>
    <row r="71" hidden="1">
      <c r="B71" s="16"/>
      <c r="L71" s="16"/>
    </row>
    <row r="72" hidden="1">
      <c r="B72" s="16"/>
      <c r="L72" s="16"/>
    </row>
    <row r="73" hidden="1">
      <c r="B73" s="16"/>
      <c r="L73" s="16"/>
    </row>
    <row r="74" hidden="1">
      <c r="B74" s="16"/>
      <c r="L74" s="16"/>
    </row>
    <row r="75" hidden="1">
      <c r="B75" s="16"/>
      <c r="L75" s="16"/>
    </row>
    <row r="76" hidden="1" s="2" customFormat="1">
      <c r="A76" s="34"/>
      <c r="B76" s="40"/>
      <c r="C76" s="34"/>
      <c r="D76" s="161" t="s">
        <v>50</v>
      </c>
      <c r="E76" s="162"/>
      <c r="F76" s="163" t="s">
        <v>51</v>
      </c>
      <c r="G76" s="161" t="s">
        <v>50</v>
      </c>
      <c r="H76" s="162"/>
      <c r="I76" s="162"/>
      <c r="J76" s="164" t="s">
        <v>51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hidden="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hidden="1" s="2" customFormat="1" ht="24.96" customHeight="1">
      <c r="A82" s="34"/>
      <c r="B82" s="35"/>
      <c r="C82" s="19" t="s">
        <v>98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hidden="1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hidden="1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hidden="1" s="2" customFormat="1" ht="16.5" customHeight="1">
      <c r="A85" s="34"/>
      <c r="B85" s="35"/>
      <c r="C85" s="36"/>
      <c r="D85" s="36"/>
      <c r="E85" s="170" t="str">
        <f>E7</f>
        <v>Oprava napájecích zdrojů v obvodu SSZT Ústí n.L. 2022-2023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hidden="1" s="2" customFormat="1" ht="12" customHeight="1">
      <c r="A86" s="34"/>
      <c r="B86" s="35"/>
      <c r="C86" s="28" t="s">
        <v>96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hidden="1" s="2" customFormat="1" ht="16.5" customHeight="1">
      <c r="A87" s="34"/>
      <c r="B87" s="35"/>
      <c r="C87" s="36"/>
      <c r="D87" s="36"/>
      <c r="E87" s="72" t="str">
        <f>E9</f>
        <v>PS02 - PZS P2147 km 78,952 Peruc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hidden="1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hidden="1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2. 10. 2022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hidden="1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hidden="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30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hidden="1" s="2" customFormat="1" ht="15.15" customHeight="1">
      <c r="A92" s="34"/>
      <c r="B92" s="35"/>
      <c r="C92" s="28" t="s">
        <v>28</v>
      </c>
      <c r="D92" s="36"/>
      <c r="E92" s="36"/>
      <c r="F92" s="23" t="str">
        <f>IF(E18="","",E18)</f>
        <v>Vyplň údaj</v>
      </c>
      <c r="G92" s="36"/>
      <c r="H92" s="36"/>
      <c r="I92" s="28" t="s">
        <v>32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hidden="1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hidden="1" s="2" customFormat="1" ht="29.28" customHeight="1">
      <c r="A94" s="34"/>
      <c r="B94" s="35"/>
      <c r="C94" s="171" t="s">
        <v>99</v>
      </c>
      <c r="D94" s="172"/>
      <c r="E94" s="172"/>
      <c r="F94" s="172"/>
      <c r="G94" s="172"/>
      <c r="H94" s="172"/>
      <c r="I94" s="172"/>
      <c r="J94" s="173" t="s">
        <v>100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hidden="1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hidden="1" s="2" customFormat="1" ht="22.8" customHeight="1">
      <c r="A96" s="34"/>
      <c r="B96" s="35"/>
      <c r="C96" s="174" t="s">
        <v>101</v>
      </c>
      <c r="D96" s="36"/>
      <c r="E96" s="36"/>
      <c r="F96" s="36"/>
      <c r="G96" s="36"/>
      <c r="H96" s="36"/>
      <c r="I96" s="36"/>
      <c r="J96" s="106">
        <f>J121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102</v>
      </c>
    </row>
    <row r="97" hidden="1" s="9" customFormat="1" ht="24.96" customHeight="1">
      <c r="A97" s="9"/>
      <c r="B97" s="175"/>
      <c r="C97" s="176"/>
      <c r="D97" s="177" t="s">
        <v>357</v>
      </c>
      <c r="E97" s="178"/>
      <c r="F97" s="178"/>
      <c r="G97" s="178"/>
      <c r="H97" s="178"/>
      <c r="I97" s="178"/>
      <c r="J97" s="179">
        <f>J122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9" customFormat="1" ht="24.96" customHeight="1">
      <c r="A98" s="9"/>
      <c r="B98" s="175"/>
      <c r="C98" s="176"/>
      <c r="D98" s="177" t="s">
        <v>358</v>
      </c>
      <c r="E98" s="178"/>
      <c r="F98" s="178"/>
      <c r="G98" s="178"/>
      <c r="H98" s="178"/>
      <c r="I98" s="178"/>
      <c r="J98" s="179">
        <f>J155</f>
        <v>0</v>
      </c>
      <c r="K98" s="176"/>
      <c r="L98" s="18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9" customFormat="1" ht="24.96" customHeight="1">
      <c r="A99" s="9"/>
      <c r="B99" s="175"/>
      <c r="C99" s="176"/>
      <c r="D99" s="177" t="s">
        <v>359</v>
      </c>
      <c r="E99" s="178"/>
      <c r="F99" s="178"/>
      <c r="G99" s="178"/>
      <c r="H99" s="178"/>
      <c r="I99" s="178"/>
      <c r="J99" s="179">
        <f>J184</f>
        <v>0</v>
      </c>
      <c r="K99" s="176"/>
      <c r="L99" s="18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9" customFormat="1" ht="24.96" customHeight="1">
      <c r="A100" s="9"/>
      <c r="B100" s="175"/>
      <c r="C100" s="176"/>
      <c r="D100" s="177" t="s">
        <v>360</v>
      </c>
      <c r="E100" s="178"/>
      <c r="F100" s="178"/>
      <c r="G100" s="178"/>
      <c r="H100" s="178"/>
      <c r="I100" s="178"/>
      <c r="J100" s="179">
        <f>J197</f>
        <v>0</v>
      </c>
      <c r="K100" s="176"/>
      <c r="L100" s="18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9" customFormat="1" ht="24.96" customHeight="1">
      <c r="A101" s="9"/>
      <c r="B101" s="175"/>
      <c r="C101" s="176"/>
      <c r="D101" s="177" t="s">
        <v>103</v>
      </c>
      <c r="E101" s="178"/>
      <c r="F101" s="178"/>
      <c r="G101" s="178"/>
      <c r="H101" s="178"/>
      <c r="I101" s="178"/>
      <c r="J101" s="179">
        <f>J200</f>
        <v>0</v>
      </c>
      <c r="K101" s="176"/>
      <c r="L101" s="18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2" customFormat="1" ht="21.84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hidden="1" s="2" customFormat="1" ht="6.96" customHeight="1">
      <c r="A103" s="34"/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hidden="1"/>
    <row r="105" hidden="1"/>
    <row r="106" hidden="1"/>
    <row r="107" s="2" customFormat="1" ht="6.96" customHeight="1">
      <c r="A107" s="34"/>
      <c r="B107" s="64"/>
      <c r="C107" s="65"/>
      <c r="D107" s="65"/>
      <c r="E107" s="65"/>
      <c r="F107" s="65"/>
      <c r="G107" s="65"/>
      <c r="H107" s="65"/>
      <c r="I107" s="65"/>
      <c r="J107" s="65"/>
      <c r="K107" s="65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4.96" customHeight="1">
      <c r="A108" s="34"/>
      <c r="B108" s="35"/>
      <c r="C108" s="19" t="s">
        <v>105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16</v>
      </c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6"/>
      <c r="D111" s="36"/>
      <c r="E111" s="170" t="str">
        <f>E7</f>
        <v>Oprava napájecích zdrojů v obvodu SSZT Ústí n.L. 2022-2023</v>
      </c>
      <c r="F111" s="28"/>
      <c r="G111" s="28"/>
      <c r="H111" s="28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96</v>
      </c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6"/>
      <c r="D113" s="36"/>
      <c r="E113" s="72" t="str">
        <f>E9</f>
        <v>PS02 - PZS P2147 km 78,952 Peruc</v>
      </c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20</v>
      </c>
      <c r="D115" s="36"/>
      <c r="E115" s="36"/>
      <c r="F115" s="23" t="str">
        <f>F12</f>
        <v xml:space="preserve"> </v>
      </c>
      <c r="G115" s="36"/>
      <c r="H115" s="36"/>
      <c r="I115" s="28" t="s">
        <v>22</v>
      </c>
      <c r="J115" s="75" t="str">
        <f>IF(J12="","",J12)</f>
        <v>2. 10. 2022</v>
      </c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24</v>
      </c>
      <c r="D117" s="36"/>
      <c r="E117" s="36"/>
      <c r="F117" s="23" t="str">
        <f>E15</f>
        <v xml:space="preserve"> </v>
      </c>
      <c r="G117" s="36"/>
      <c r="H117" s="36"/>
      <c r="I117" s="28" t="s">
        <v>30</v>
      </c>
      <c r="J117" s="32" t="str">
        <f>E21</f>
        <v xml:space="preserve"> 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28</v>
      </c>
      <c r="D118" s="36"/>
      <c r="E118" s="36"/>
      <c r="F118" s="23" t="str">
        <f>IF(E18="","",E18)</f>
        <v>Vyplň údaj</v>
      </c>
      <c r="G118" s="36"/>
      <c r="H118" s="36"/>
      <c r="I118" s="28" t="s">
        <v>32</v>
      </c>
      <c r="J118" s="32" t="str">
        <f>E24</f>
        <v xml:space="preserve"> </v>
      </c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9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0" customFormat="1" ht="29.28" customHeight="1">
      <c r="A120" s="181"/>
      <c r="B120" s="182"/>
      <c r="C120" s="183" t="s">
        <v>106</v>
      </c>
      <c r="D120" s="184" t="s">
        <v>60</v>
      </c>
      <c r="E120" s="184" t="s">
        <v>56</v>
      </c>
      <c r="F120" s="184" t="s">
        <v>57</v>
      </c>
      <c r="G120" s="184" t="s">
        <v>107</v>
      </c>
      <c r="H120" s="184" t="s">
        <v>108</v>
      </c>
      <c r="I120" s="184" t="s">
        <v>109</v>
      </c>
      <c r="J120" s="184" t="s">
        <v>100</v>
      </c>
      <c r="K120" s="185" t="s">
        <v>110</v>
      </c>
      <c r="L120" s="186"/>
      <c r="M120" s="96" t="s">
        <v>1</v>
      </c>
      <c r="N120" s="97" t="s">
        <v>39</v>
      </c>
      <c r="O120" s="97" t="s">
        <v>111</v>
      </c>
      <c r="P120" s="97" t="s">
        <v>112</v>
      </c>
      <c r="Q120" s="97" t="s">
        <v>113</v>
      </c>
      <c r="R120" s="97" t="s">
        <v>114</v>
      </c>
      <c r="S120" s="97" t="s">
        <v>115</v>
      </c>
      <c r="T120" s="98" t="s">
        <v>116</v>
      </c>
      <c r="U120" s="181"/>
      <c r="V120" s="181"/>
      <c r="W120" s="181"/>
      <c r="X120" s="181"/>
      <c r="Y120" s="181"/>
      <c r="Z120" s="181"/>
      <c r="AA120" s="181"/>
      <c r="AB120" s="181"/>
      <c r="AC120" s="181"/>
      <c r="AD120" s="181"/>
      <c r="AE120" s="181"/>
    </row>
    <row r="121" s="2" customFormat="1" ht="22.8" customHeight="1">
      <c r="A121" s="34"/>
      <c r="B121" s="35"/>
      <c r="C121" s="103" t="s">
        <v>117</v>
      </c>
      <c r="D121" s="36"/>
      <c r="E121" s="36"/>
      <c r="F121" s="36"/>
      <c r="G121" s="36"/>
      <c r="H121" s="36"/>
      <c r="I121" s="36"/>
      <c r="J121" s="187">
        <f>BK121</f>
        <v>0</v>
      </c>
      <c r="K121" s="36"/>
      <c r="L121" s="40"/>
      <c r="M121" s="99"/>
      <c r="N121" s="188"/>
      <c r="O121" s="100"/>
      <c r="P121" s="189">
        <f>P122+P155+P184+P197+P200</f>
        <v>0</v>
      </c>
      <c r="Q121" s="100"/>
      <c r="R121" s="189">
        <f>R122+R155+R184+R197+R200</f>
        <v>0</v>
      </c>
      <c r="S121" s="100"/>
      <c r="T121" s="190">
        <f>T122+T155+T184+T197+T200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3" t="s">
        <v>74</v>
      </c>
      <c r="AU121" s="13" t="s">
        <v>102</v>
      </c>
      <c r="BK121" s="191">
        <f>BK122+BK155+BK184+BK197+BK200</f>
        <v>0</v>
      </c>
    </row>
    <row r="122" s="11" customFormat="1" ht="25.92" customHeight="1">
      <c r="A122" s="11"/>
      <c r="B122" s="211"/>
      <c r="C122" s="212"/>
      <c r="D122" s="213" t="s">
        <v>74</v>
      </c>
      <c r="E122" s="214" t="s">
        <v>361</v>
      </c>
      <c r="F122" s="214" t="s">
        <v>362</v>
      </c>
      <c r="G122" s="212"/>
      <c r="H122" s="212"/>
      <c r="I122" s="215"/>
      <c r="J122" s="216">
        <f>BK122</f>
        <v>0</v>
      </c>
      <c r="K122" s="212"/>
      <c r="L122" s="217"/>
      <c r="M122" s="218"/>
      <c r="N122" s="219"/>
      <c r="O122" s="219"/>
      <c r="P122" s="220">
        <f>SUM(P123:P154)</f>
        <v>0</v>
      </c>
      <c r="Q122" s="219"/>
      <c r="R122" s="220">
        <f>SUM(R123:R154)</f>
        <v>0</v>
      </c>
      <c r="S122" s="219"/>
      <c r="T122" s="221">
        <f>SUM(T123:T154)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22" t="s">
        <v>83</v>
      </c>
      <c r="AT122" s="223" t="s">
        <v>74</v>
      </c>
      <c r="AU122" s="223" t="s">
        <v>75</v>
      </c>
      <c r="AY122" s="222" t="s">
        <v>124</v>
      </c>
      <c r="BK122" s="224">
        <f>SUM(BK123:BK154)</f>
        <v>0</v>
      </c>
    </row>
    <row r="123" s="2" customFormat="1" ht="16.5" customHeight="1">
      <c r="A123" s="34"/>
      <c r="B123" s="35"/>
      <c r="C123" s="192" t="s">
        <v>83</v>
      </c>
      <c r="D123" s="192" t="s">
        <v>118</v>
      </c>
      <c r="E123" s="193" t="s">
        <v>363</v>
      </c>
      <c r="F123" s="194" t="s">
        <v>364</v>
      </c>
      <c r="G123" s="195" t="s">
        <v>121</v>
      </c>
      <c r="H123" s="196">
        <v>2</v>
      </c>
      <c r="I123" s="197"/>
      <c r="J123" s="198">
        <f>ROUND(I123*H123,2)</f>
        <v>0</v>
      </c>
      <c r="K123" s="194" t="s">
        <v>1</v>
      </c>
      <c r="L123" s="199"/>
      <c r="M123" s="200" t="s">
        <v>1</v>
      </c>
      <c r="N123" s="201" t="s">
        <v>40</v>
      </c>
      <c r="O123" s="87"/>
      <c r="P123" s="202">
        <f>O123*H123</f>
        <v>0</v>
      </c>
      <c r="Q123" s="202">
        <v>0</v>
      </c>
      <c r="R123" s="202">
        <f>Q123*H123</f>
        <v>0</v>
      </c>
      <c r="S123" s="202">
        <v>0</v>
      </c>
      <c r="T123" s="203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4" t="s">
        <v>123</v>
      </c>
      <c r="AT123" s="204" t="s">
        <v>118</v>
      </c>
      <c r="AU123" s="204" t="s">
        <v>83</v>
      </c>
      <c r="AY123" s="13" t="s">
        <v>124</v>
      </c>
      <c r="BE123" s="205">
        <f>IF(N123="základní",J123,0)</f>
        <v>0</v>
      </c>
      <c r="BF123" s="205">
        <f>IF(N123="snížená",J123,0)</f>
        <v>0</v>
      </c>
      <c r="BG123" s="205">
        <f>IF(N123="zákl. přenesená",J123,0)</f>
        <v>0</v>
      </c>
      <c r="BH123" s="205">
        <f>IF(N123="sníž. přenesená",J123,0)</f>
        <v>0</v>
      </c>
      <c r="BI123" s="205">
        <f>IF(N123="nulová",J123,0)</f>
        <v>0</v>
      </c>
      <c r="BJ123" s="13" t="s">
        <v>83</v>
      </c>
      <c r="BK123" s="205">
        <f>ROUND(I123*H123,2)</f>
        <v>0</v>
      </c>
      <c r="BL123" s="13" t="s">
        <v>125</v>
      </c>
      <c r="BM123" s="204" t="s">
        <v>365</v>
      </c>
    </row>
    <row r="124" s="2" customFormat="1">
      <c r="A124" s="34"/>
      <c r="B124" s="35"/>
      <c r="C124" s="36"/>
      <c r="D124" s="206" t="s">
        <v>127</v>
      </c>
      <c r="E124" s="36"/>
      <c r="F124" s="207" t="s">
        <v>364</v>
      </c>
      <c r="G124" s="36"/>
      <c r="H124" s="36"/>
      <c r="I124" s="208"/>
      <c r="J124" s="36"/>
      <c r="K124" s="36"/>
      <c r="L124" s="40"/>
      <c r="M124" s="209"/>
      <c r="N124" s="210"/>
      <c r="O124" s="87"/>
      <c r="P124" s="87"/>
      <c r="Q124" s="87"/>
      <c r="R124" s="87"/>
      <c r="S124" s="87"/>
      <c r="T124" s="8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127</v>
      </c>
      <c r="AU124" s="13" t="s">
        <v>83</v>
      </c>
    </row>
    <row r="125" s="2" customFormat="1" ht="16.5" customHeight="1">
      <c r="A125" s="34"/>
      <c r="B125" s="35"/>
      <c r="C125" s="192" t="s">
        <v>85</v>
      </c>
      <c r="D125" s="192" t="s">
        <v>118</v>
      </c>
      <c r="E125" s="193" t="s">
        <v>366</v>
      </c>
      <c r="F125" s="194" t="s">
        <v>367</v>
      </c>
      <c r="G125" s="195" t="s">
        <v>121</v>
      </c>
      <c r="H125" s="196">
        <v>2</v>
      </c>
      <c r="I125" s="197"/>
      <c r="J125" s="198">
        <f>ROUND(I125*H125,2)</f>
        <v>0</v>
      </c>
      <c r="K125" s="194" t="s">
        <v>1</v>
      </c>
      <c r="L125" s="199"/>
      <c r="M125" s="200" t="s">
        <v>1</v>
      </c>
      <c r="N125" s="201" t="s">
        <v>40</v>
      </c>
      <c r="O125" s="87"/>
      <c r="P125" s="202">
        <f>O125*H125</f>
        <v>0</v>
      </c>
      <c r="Q125" s="202">
        <v>0</v>
      </c>
      <c r="R125" s="202">
        <f>Q125*H125</f>
        <v>0</v>
      </c>
      <c r="S125" s="202">
        <v>0</v>
      </c>
      <c r="T125" s="20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4" t="s">
        <v>123</v>
      </c>
      <c r="AT125" s="204" t="s">
        <v>118</v>
      </c>
      <c r="AU125" s="204" t="s">
        <v>83</v>
      </c>
      <c r="AY125" s="13" t="s">
        <v>124</v>
      </c>
      <c r="BE125" s="205">
        <f>IF(N125="základní",J125,0)</f>
        <v>0</v>
      </c>
      <c r="BF125" s="205">
        <f>IF(N125="snížená",J125,0)</f>
        <v>0</v>
      </c>
      <c r="BG125" s="205">
        <f>IF(N125="zákl. přenesená",J125,0)</f>
        <v>0</v>
      </c>
      <c r="BH125" s="205">
        <f>IF(N125="sníž. přenesená",J125,0)</f>
        <v>0</v>
      </c>
      <c r="BI125" s="205">
        <f>IF(N125="nulová",J125,0)</f>
        <v>0</v>
      </c>
      <c r="BJ125" s="13" t="s">
        <v>83</v>
      </c>
      <c r="BK125" s="205">
        <f>ROUND(I125*H125,2)</f>
        <v>0</v>
      </c>
      <c r="BL125" s="13" t="s">
        <v>125</v>
      </c>
      <c r="BM125" s="204" t="s">
        <v>368</v>
      </c>
    </row>
    <row r="126" s="2" customFormat="1">
      <c r="A126" s="34"/>
      <c r="B126" s="35"/>
      <c r="C126" s="36"/>
      <c r="D126" s="206" t="s">
        <v>127</v>
      </c>
      <c r="E126" s="36"/>
      <c r="F126" s="207" t="s">
        <v>367</v>
      </c>
      <c r="G126" s="36"/>
      <c r="H126" s="36"/>
      <c r="I126" s="208"/>
      <c r="J126" s="36"/>
      <c r="K126" s="36"/>
      <c r="L126" s="40"/>
      <c r="M126" s="209"/>
      <c r="N126" s="210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127</v>
      </c>
      <c r="AU126" s="13" t="s">
        <v>83</v>
      </c>
    </row>
    <row r="127" s="2" customFormat="1" ht="21.75" customHeight="1">
      <c r="A127" s="34"/>
      <c r="B127" s="35"/>
      <c r="C127" s="192" t="s">
        <v>131</v>
      </c>
      <c r="D127" s="192" t="s">
        <v>118</v>
      </c>
      <c r="E127" s="193" t="s">
        <v>369</v>
      </c>
      <c r="F127" s="194" t="s">
        <v>370</v>
      </c>
      <c r="G127" s="195" t="s">
        <v>121</v>
      </c>
      <c r="H127" s="196">
        <v>1</v>
      </c>
      <c r="I127" s="197"/>
      <c r="J127" s="198">
        <f>ROUND(I127*H127,2)</f>
        <v>0</v>
      </c>
      <c r="K127" s="194" t="s">
        <v>1</v>
      </c>
      <c r="L127" s="199"/>
      <c r="M127" s="200" t="s">
        <v>1</v>
      </c>
      <c r="N127" s="201" t="s">
        <v>40</v>
      </c>
      <c r="O127" s="87"/>
      <c r="P127" s="202">
        <f>O127*H127</f>
        <v>0</v>
      </c>
      <c r="Q127" s="202">
        <v>0</v>
      </c>
      <c r="R127" s="202">
        <f>Q127*H127</f>
        <v>0</v>
      </c>
      <c r="S127" s="202">
        <v>0</v>
      </c>
      <c r="T127" s="20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4" t="s">
        <v>123</v>
      </c>
      <c r="AT127" s="204" t="s">
        <v>118</v>
      </c>
      <c r="AU127" s="204" t="s">
        <v>83</v>
      </c>
      <c r="AY127" s="13" t="s">
        <v>124</v>
      </c>
      <c r="BE127" s="205">
        <f>IF(N127="základní",J127,0)</f>
        <v>0</v>
      </c>
      <c r="BF127" s="205">
        <f>IF(N127="snížená",J127,0)</f>
        <v>0</v>
      </c>
      <c r="BG127" s="205">
        <f>IF(N127="zákl. přenesená",J127,0)</f>
        <v>0</v>
      </c>
      <c r="BH127" s="205">
        <f>IF(N127="sníž. přenesená",J127,0)</f>
        <v>0</v>
      </c>
      <c r="BI127" s="205">
        <f>IF(N127="nulová",J127,0)</f>
        <v>0</v>
      </c>
      <c r="BJ127" s="13" t="s">
        <v>83</v>
      </c>
      <c r="BK127" s="205">
        <f>ROUND(I127*H127,2)</f>
        <v>0</v>
      </c>
      <c r="BL127" s="13" t="s">
        <v>125</v>
      </c>
      <c r="BM127" s="204" t="s">
        <v>371</v>
      </c>
    </row>
    <row r="128" s="2" customFormat="1">
      <c r="A128" s="34"/>
      <c r="B128" s="35"/>
      <c r="C128" s="36"/>
      <c r="D128" s="206" t="s">
        <v>127</v>
      </c>
      <c r="E128" s="36"/>
      <c r="F128" s="207" t="s">
        <v>370</v>
      </c>
      <c r="G128" s="36"/>
      <c r="H128" s="36"/>
      <c r="I128" s="208"/>
      <c r="J128" s="36"/>
      <c r="K128" s="36"/>
      <c r="L128" s="40"/>
      <c r="M128" s="209"/>
      <c r="N128" s="210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127</v>
      </c>
      <c r="AU128" s="13" t="s">
        <v>83</v>
      </c>
    </row>
    <row r="129" s="2" customFormat="1" ht="24.15" customHeight="1">
      <c r="A129" s="34"/>
      <c r="B129" s="35"/>
      <c r="C129" s="192" t="s">
        <v>125</v>
      </c>
      <c r="D129" s="192" t="s">
        <v>118</v>
      </c>
      <c r="E129" s="193" t="s">
        <v>372</v>
      </c>
      <c r="F129" s="194" t="s">
        <v>373</v>
      </c>
      <c r="G129" s="195" t="s">
        <v>121</v>
      </c>
      <c r="H129" s="196">
        <v>1</v>
      </c>
      <c r="I129" s="197"/>
      <c r="J129" s="198">
        <f>ROUND(I129*H129,2)</f>
        <v>0</v>
      </c>
      <c r="K129" s="194" t="s">
        <v>1</v>
      </c>
      <c r="L129" s="199"/>
      <c r="M129" s="200" t="s">
        <v>1</v>
      </c>
      <c r="N129" s="201" t="s">
        <v>40</v>
      </c>
      <c r="O129" s="87"/>
      <c r="P129" s="202">
        <f>O129*H129</f>
        <v>0</v>
      </c>
      <c r="Q129" s="202">
        <v>0</v>
      </c>
      <c r="R129" s="202">
        <f>Q129*H129</f>
        <v>0</v>
      </c>
      <c r="S129" s="202">
        <v>0</v>
      </c>
      <c r="T129" s="20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4" t="s">
        <v>123</v>
      </c>
      <c r="AT129" s="204" t="s">
        <v>118</v>
      </c>
      <c r="AU129" s="204" t="s">
        <v>83</v>
      </c>
      <c r="AY129" s="13" t="s">
        <v>124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3" t="s">
        <v>83</v>
      </c>
      <c r="BK129" s="205">
        <f>ROUND(I129*H129,2)</f>
        <v>0</v>
      </c>
      <c r="BL129" s="13" t="s">
        <v>125</v>
      </c>
      <c r="BM129" s="204" t="s">
        <v>374</v>
      </c>
    </row>
    <row r="130" s="2" customFormat="1">
      <c r="A130" s="34"/>
      <c r="B130" s="35"/>
      <c r="C130" s="36"/>
      <c r="D130" s="206" t="s">
        <v>127</v>
      </c>
      <c r="E130" s="36"/>
      <c r="F130" s="207" t="s">
        <v>373</v>
      </c>
      <c r="G130" s="36"/>
      <c r="H130" s="36"/>
      <c r="I130" s="208"/>
      <c r="J130" s="36"/>
      <c r="K130" s="36"/>
      <c r="L130" s="40"/>
      <c r="M130" s="209"/>
      <c r="N130" s="210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127</v>
      </c>
      <c r="AU130" s="13" t="s">
        <v>83</v>
      </c>
    </row>
    <row r="131" s="2" customFormat="1" ht="16.5" customHeight="1">
      <c r="A131" s="34"/>
      <c r="B131" s="35"/>
      <c r="C131" s="192" t="s">
        <v>138</v>
      </c>
      <c r="D131" s="192" t="s">
        <v>118</v>
      </c>
      <c r="E131" s="193" t="s">
        <v>375</v>
      </c>
      <c r="F131" s="194" t="s">
        <v>376</v>
      </c>
      <c r="G131" s="195" t="s">
        <v>121</v>
      </c>
      <c r="H131" s="196">
        <v>1</v>
      </c>
      <c r="I131" s="197"/>
      <c r="J131" s="198">
        <f>ROUND(I131*H131,2)</f>
        <v>0</v>
      </c>
      <c r="K131" s="194" t="s">
        <v>1</v>
      </c>
      <c r="L131" s="199"/>
      <c r="M131" s="200" t="s">
        <v>1</v>
      </c>
      <c r="N131" s="201" t="s">
        <v>40</v>
      </c>
      <c r="O131" s="87"/>
      <c r="P131" s="202">
        <f>O131*H131</f>
        <v>0</v>
      </c>
      <c r="Q131" s="202">
        <v>0</v>
      </c>
      <c r="R131" s="202">
        <f>Q131*H131</f>
        <v>0</v>
      </c>
      <c r="S131" s="202">
        <v>0</v>
      </c>
      <c r="T131" s="20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4" t="s">
        <v>123</v>
      </c>
      <c r="AT131" s="204" t="s">
        <v>118</v>
      </c>
      <c r="AU131" s="204" t="s">
        <v>83</v>
      </c>
      <c r="AY131" s="13" t="s">
        <v>124</v>
      </c>
      <c r="BE131" s="205">
        <f>IF(N131="základní",J131,0)</f>
        <v>0</v>
      </c>
      <c r="BF131" s="205">
        <f>IF(N131="snížená",J131,0)</f>
        <v>0</v>
      </c>
      <c r="BG131" s="205">
        <f>IF(N131="zákl. přenesená",J131,0)</f>
        <v>0</v>
      </c>
      <c r="BH131" s="205">
        <f>IF(N131="sníž. přenesená",J131,0)</f>
        <v>0</v>
      </c>
      <c r="BI131" s="205">
        <f>IF(N131="nulová",J131,0)</f>
        <v>0</v>
      </c>
      <c r="BJ131" s="13" t="s">
        <v>83</v>
      </c>
      <c r="BK131" s="205">
        <f>ROUND(I131*H131,2)</f>
        <v>0</v>
      </c>
      <c r="BL131" s="13" t="s">
        <v>125</v>
      </c>
      <c r="BM131" s="204" t="s">
        <v>377</v>
      </c>
    </row>
    <row r="132" s="2" customFormat="1">
      <c r="A132" s="34"/>
      <c r="B132" s="35"/>
      <c r="C132" s="36"/>
      <c r="D132" s="206" t="s">
        <v>127</v>
      </c>
      <c r="E132" s="36"/>
      <c r="F132" s="207" t="s">
        <v>376</v>
      </c>
      <c r="G132" s="36"/>
      <c r="H132" s="36"/>
      <c r="I132" s="208"/>
      <c r="J132" s="36"/>
      <c r="K132" s="36"/>
      <c r="L132" s="40"/>
      <c r="M132" s="209"/>
      <c r="N132" s="210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127</v>
      </c>
      <c r="AU132" s="13" t="s">
        <v>83</v>
      </c>
    </row>
    <row r="133" s="2" customFormat="1" ht="24.15" customHeight="1">
      <c r="A133" s="34"/>
      <c r="B133" s="35"/>
      <c r="C133" s="192" t="s">
        <v>142</v>
      </c>
      <c r="D133" s="192" t="s">
        <v>118</v>
      </c>
      <c r="E133" s="193" t="s">
        <v>378</v>
      </c>
      <c r="F133" s="194" t="s">
        <v>379</v>
      </c>
      <c r="G133" s="195" t="s">
        <v>121</v>
      </c>
      <c r="H133" s="196">
        <v>1</v>
      </c>
      <c r="I133" s="197"/>
      <c r="J133" s="198">
        <f>ROUND(I133*H133,2)</f>
        <v>0</v>
      </c>
      <c r="K133" s="194" t="s">
        <v>1</v>
      </c>
      <c r="L133" s="199"/>
      <c r="M133" s="200" t="s">
        <v>1</v>
      </c>
      <c r="N133" s="201" t="s">
        <v>40</v>
      </c>
      <c r="O133" s="87"/>
      <c r="P133" s="202">
        <f>O133*H133</f>
        <v>0</v>
      </c>
      <c r="Q133" s="202">
        <v>0</v>
      </c>
      <c r="R133" s="202">
        <f>Q133*H133</f>
        <v>0</v>
      </c>
      <c r="S133" s="202">
        <v>0</v>
      </c>
      <c r="T133" s="20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4" t="s">
        <v>123</v>
      </c>
      <c r="AT133" s="204" t="s">
        <v>118</v>
      </c>
      <c r="AU133" s="204" t="s">
        <v>83</v>
      </c>
      <c r="AY133" s="13" t="s">
        <v>124</v>
      </c>
      <c r="BE133" s="205">
        <f>IF(N133="základní",J133,0)</f>
        <v>0</v>
      </c>
      <c r="BF133" s="205">
        <f>IF(N133="snížená",J133,0)</f>
        <v>0</v>
      </c>
      <c r="BG133" s="205">
        <f>IF(N133="zákl. přenesená",J133,0)</f>
        <v>0</v>
      </c>
      <c r="BH133" s="205">
        <f>IF(N133="sníž. přenesená",J133,0)</f>
        <v>0</v>
      </c>
      <c r="BI133" s="205">
        <f>IF(N133="nulová",J133,0)</f>
        <v>0</v>
      </c>
      <c r="BJ133" s="13" t="s">
        <v>83</v>
      </c>
      <c r="BK133" s="205">
        <f>ROUND(I133*H133,2)</f>
        <v>0</v>
      </c>
      <c r="BL133" s="13" t="s">
        <v>125</v>
      </c>
      <c r="BM133" s="204" t="s">
        <v>380</v>
      </c>
    </row>
    <row r="134" s="2" customFormat="1">
      <c r="A134" s="34"/>
      <c r="B134" s="35"/>
      <c r="C134" s="36"/>
      <c r="D134" s="206" t="s">
        <v>127</v>
      </c>
      <c r="E134" s="36"/>
      <c r="F134" s="207" t="s">
        <v>379</v>
      </c>
      <c r="G134" s="36"/>
      <c r="H134" s="36"/>
      <c r="I134" s="208"/>
      <c r="J134" s="36"/>
      <c r="K134" s="36"/>
      <c r="L134" s="40"/>
      <c r="M134" s="209"/>
      <c r="N134" s="210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127</v>
      </c>
      <c r="AU134" s="13" t="s">
        <v>83</v>
      </c>
    </row>
    <row r="135" s="2" customFormat="1" ht="24.15" customHeight="1">
      <c r="A135" s="34"/>
      <c r="B135" s="35"/>
      <c r="C135" s="192" t="s">
        <v>146</v>
      </c>
      <c r="D135" s="192" t="s">
        <v>118</v>
      </c>
      <c r="E135" s="193" t="s">
        <v>381</v>
      </c>
      <c r="F135" s="194" t="s">
        <v>382</v>
      </c>
      <c r="G135" s="195" t="s">
        <v>121</v>
      </c>
      <c r="H135" s="196">
        <v>1</v>
      </c>
      <c r="I135" s="197"/>
      <c r="J135" s="198">
        <f>ROUND(I135*H135,2)</f>
        <v>0</v>
      </c>
      <c r="K135" s="194" t="s">
        <v>1</v>
      </c>
      <c r="L135" s="199"/>
      <c r="M135" s="200" t="s">
        <v>1</v>
      </c>
      <c r="N135" s="201" t="s">
        <v>40</v>
      </c>
      <c r="O135" s="87"/>
      <c r="P135" s="202">
        <f>O135*H135</f>
        <v>0</v>
      </c>
      <c r="Q135" s="202">
        <v>0</v>
      </c>
      <c r="R135" s="202">
        <f>Q135*H135</f>
        <v>0</v>
      </c>
      <c r="S135" s="202">
        <v>0</v>
      </c>
      <c r="T135" s="20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4" t="s">
        <v>123</v>
      </c>
      <c r="AT135" s="204" t="s">
        <v>118</v>
      </c>
      <c r="AU135" s="204" t="s">
        <v>83</v>
      </c>
      <c r="AY135" s="13" t="s">
        <v>124</v>
      </c>
      <c r="BE135" s="205">
        <f>IF(N135="základní",J135,0)</f>
        <v>0</v>
      </c>
      <c r="BF135" s="205">
        <f>IF(N135="snížená",J135,0)</f>
        <v>0</v>
      </c>
      <c r="BG135" s="205">
        <f>IF(N135="zákl. přenesená",J135,0)</f>
        <v>0</v>
      </c>
      <c r="BH135" s="205">
        <f>IF(N135="sníž. přenesená",J135,0)</f>
        <v>0</v>
      </c>
      <c r="BI135" s="205">
        <f>IF(N135="nulová",J135,0)</f>
        <v>0</v>
      </c>
      <c r="BJ135" s="13" t="s">
        <v>83</v>
      </c>
      <c r="BK135" s="205">
        <f>ROUND(I135*H135,2)</f>
        <v>0</v>
      </c>
      <c r="BL135" s="13" t="s">
        <v>125</v>
      </c>
      <c r="BM135" s="204" t="s">
        <v>383</v>
      </c>
    </row>
    <row r="136" s="2" customFormat="1">
      <c r="A136" s="34"/>
      <c r="B136" s="35"/>
      <c r="C136" s="36"/>
      <c r="D136" s="206" t="s">
        <v>127</v>
      </c>
      <c r="E136" s="36"/>
      <c r="F136" s="207" t="s">
        <v>382</v>
      </c>
      <c r="G136" s="36"/>
      <c r="H136" s="36"/>
      <c r="I136" s="208"/>
      <c r="J136" s="36"/>
      <c r="K136" s="36"/>
      <c r="L136" s="40"/>
      <c r="M136" s="209"/>
      <c r="N136" s="210"/>
      <c r="O136" s="87"/>
      <c r="P136" s="87"/>
      <c r="Q136" s="87"/>
      <c r="R136" s="87"/>
      <c r="S136" s="87"/>
      <c r="T136" s="88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127</v>
      </c>
      <c r="AU136" s="13" t="s">
        <v>83</v>
      </c>
    </row>
    <row r="137" s="2" customFormat="1" ht="24.15" customHeight="1">
      <c r="A137" s="34"/>
      <c r="B137" s="35"/>
      <c r="C137" s="192" t="s">
        <v>123</v>
      </c>
      <c r="D137" s="192" t="s">
        <v>118</v>
      </c>
      <c r="E137" s="193" t="s">
        <v>384</v>
      </c>
      <c r="F137" s="194" t="s">
        <v>385</v>
      </c>
      <c r="G137" s="195" t="s">
        <v>121</v>
      </c>
      <c r="H137" s="196">
        <v>1</v>
      </c>
      <c r="I137" s="197"/>
      <c r="J137" s="198">
        <f>ROUND(I137*H137,2)</f>
        <v>0</v>
      </c>
      <c r="K137" s="194" t="s">
        <v>1</v>
      </c>
      <c r="L137" s="199"/>
      <c r="M137" s="200" t="s">
        <v>1</v>
      </c>
      <c r="N137" s="201" t="s">
        <v>40</v>
      </c>
      <c r="O137" s="87"/>
      <c r="P137" s="202">
        <f>O137*H137</f>
        <v>0</v>
      </c>
      <c r="Q137" s="202">
        <v>0</v>
      </c>
      <c r="R137" s="202">
        <f>Q137*H137</f>
        <v>0</v>
      </c>
      <c r="S137" s="202">
        <v>0</v>
      </c>
      <c r="T137" s="20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4" t="s">
        <v>123</v>
      </c>
      <c r="AT137" s="204" t="s">
        <v>118</v>
      </c>
      <c r="AU137" s="204" t="s">
        <v>83</v>
      </c>
      <c r="AY137" s="13" t="s">
        <v>124</v>
      </c>
      <c r="BE137" s="205">
        <f>IF(N137="základní",J137,0)</f>
        <v>0</v>
      </c>
      <c r="BF137" s="205">
        <f>IF(N137="snížená",J137,0)</f>
        <v>0</v>
      </c>
      <c r="BG137" s="205">
        <f>IF(N137="zákl. přenesená",J137,0)</f>
        <v>0</v>
      </c>
      <c r="BH137" s="205">
        <f>IF(N137="sníž. přenesená",J137,0)</f>
        <v>0</v>
      </c>
      <c r="BI137" s="205">
        <f>IF(N137="nulová",J137,0)</f>
        <v>0</v>
      </c>
      <c r="BJ137" s="13" t="s">
        <v>83</v>
      </c>
      <c r="BK137" s="205">
        <f>ROUND(I137*H137,2)</f>
        <v>0</v>
      </c>
      <c r="BL137" s="13" t="s">
        <v>125</v>
      </c>
      <c r="BM137" s="204" t="s">
        <v>386</v>
      </c>
    </row>
    <row r="138" s="2" customFormat="1">
      <c r="A138" s="34"/>
      <c r="B138" s="35"/>
      <c r="C138" s="36"/>
      <c r="D138" s="206" t="s">
        <v>127</v>
      </c>
      <c r="E138" s="36"/>
      <c r="F138" s="207" t="s">
        <v>385</v>
      </c>
      <c r="G138" s="36"/>
      <c r="H138" s="36"/>
      <c r="I138" s="208"/>
      <c r="J138" s="36"/>
      <c r="K138" s="36"/>
      <c r="L138" s="40"/>
      <c r="M138" s="209"/>
      <c r="N138" s="210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127</v>
      </c>
      <c r="AU138" s="13" t="s">
        <v>83</v>
      </c>
    </row>
    <row r="139" s="2" customFormat="1" ht="24.15" customHeight="1">
      <c r="A139" s="34"/>
      <c r="B139" s="35"/>
      <c r="C139" s="192" t="s">
        <v>153</v>
      </c>
      <c r="D139" s="192" t="s">
        <v>118</v>
      </c>
      <c r="E139" s="193" t="s">
        <v>387</v>
      </c>
      <c r="F139" s="194" t="s">
        <v>388</v>
      </c>
      <c r="G139" s="195" t="s">
        <v>121</v>
      </c>
      <c r="H139" s="196">
        <v>1</v>
      </c>
      <c r="I139" s="197"/>
      <c r="J139" s="198">
        <f>ROUND(I139*H139,2)</f>
        <v>0</v>
      </c>
      <c r="K139" s="194" t="s">
        <v>1</v>
      </c>
      <c r="L139" s="199"/>
      <c r="M139" s="200" t="s">
        <v>1</v>
      </c>
      <c r="N139" s="201" t="s">
        <v>40</v>
      </c>
      <c r="O139" s="87"/>
      <c r="P139" s="202">
        <f>O139*H139</f>
        <v>0</v>
      </c>
      <c r="Q139" s="202">
        <v>0</v>
      </c>
      <c r="R139" s="202">
        <f>Q139*H139</f>
        <v>0</v>
      </c>
      <c r="S139" s="202">
        <v>0</v>
      </c>
      <c r="T139" s="20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4" t="s">
        <v>123</v>
      </c>
      <c r="AT139" s="204" t="s">
        <v>118</v>
      </c>
      <c r="AU139" s="204" t="s">
        <v>83</v>
      </c>
      <c r="AY139" s="13" t="s">
        <v>124</v>
      </c>
      <c r="BE139" s="205">
        <f>IF(N139="základní",J139,0)</f>
        <v>0</v>
      </c>
      <c r="BF139" s="205">
        <f>IF(N139="snížená",J139,0)</f>
        <v>0</v>
      </c>
      <c r="BG139" s="205">
        <f>IF(N139="zákl. přenesená",J139,0)</f>
        <v>0</v>
      </c>
      <c r="BH139" s="205">
        <f>IF(N139="sníž. přenesená",J139,0)</f>
        <v>0</v>
      </c>
      <c r="BI139" s="205">
        <f>IF(N139="nulová",J139,0)</f>
        <v>0</v>
      </c>
      <c r="BJ139" s="13" t="s">
        <v>83</v>
      </c>
      <c r="BK139" s="205">
        <f>ROUND(I139*H139,2)</f>
        <v>0</v>
      </c>
      <c r="BL139" s="13" t="s">
        <v>125</v>
      </c>
      <c r="BM139" s="204" t="s">
        <v>389</v>
      </c>
    </row>
    <row r="140" s="2" customFormat="1">
      <c r="A140" s="34"/>
      <c r="B140" s="35"/>
      <c r="C140" s="36"/>
      <c r="D140" s="206" t="s">
        <v>127</v>
      </c>
      <c r="E140" s="36"/>
      <c r="F140" s="207" t="s">
        <v>388</v>
      </c>
      <c r="G140" s="36"/>
      <c r="H140" s="36"/>
      <c r="I140" s="208"/>
      <c r="J140" s="36"/>
      <c r="K140" s="36"/>
      <c r="L140" s="40"/>
      <c r="M140" s="209"/>
      <c r="N140" s="210"/>
      <c r="O140" s="87"/>
      <c r="P140" s="87"/>
      <c r="Q140" s="87"/>
      <c r="R140" s="87"/>
      <c r="S140" s="87"/>
      <c r="T140" s="88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127</v>
      </c>
      <c r="AU140" s="13" t="s">
        <v>83</v>
      </c>
    </row>
    <row r="141" s="2" customFormat="1" ht="24.15" customHeight="1">
      <c r="A141" s="34"/>
      <c r="B141" s="35"/>
      <c r="C141" s="192" t="s">
        <v>157</v>
      </c>
      <c r="D141" s="192" t="s">
        <v>118</v>
      </c>
      <c r="E141" s="193" t="s">
        <v>390</v>
      </c>
      <c r="F141" s="194" t="s">
        <v>391</v>
      </c>
      <c r="G141" s="195" t="s">
        <v>121</v>
      </c>
      <c r="H141" s="196">
        <v>1</v>
      </c>
      <c r="I141" s="197"/>
      <c r="J141" s="198">
        <f>ROUND(I141*H141,2)</f>
        <v>0</v>
      </c>
      <c r="K141" s="194" t="s">
        <v>1</v>
      </c>
      <c r="L141" s="199"/>
      <c r="M141" s="200" t="s">
        <v>1</v>
      </c>
      <c r="N141" s="201" t="s">
        <v>40</v>
      </c>
      <c r="O141" s="87"/>
      <c r="P141" s="202">
        <f>O141*H141</f>
        <v>0</v>
      </c>
      <c r="Q141" s="202">
        <v>0</v>
      </c>
      <c r="R141" s="202">
        <f>Q141*H141</f>
        <v>0</v>
      </c>
      <c r="S141" s="202">
        <v>0</v>
      </c>
      <c r="T141" s="20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4" t="s">
        <v>123</v>
      </c>
      <c r="AT141" s="204" t="s">
        <v>118</v>
      </c>
      <c r="AU141" s="204" t="s">
        <v>83</v>
      </c>
      <c r="AY141" s="13" t="s">
        <v>124</v>
      </c>
      <c r="BE141" s="205">
        <f>IF(N141="základní",J141,0)</f>
        <v>0</v>
      </c>
      <c r="BF141" s="205">
        <f>IF(N141="snížená",J141,0)</f>
        <v>0</v>
      </c>
      <c r="BG141" s="205">
        <f>IF(N141="zákl. přenesená",J141,0)</f>
        <v>0</v>
      </c>
      <c r="BH141" s="205">
        <f>IF(N141="sníž. přenesená",J141,0)</f>
        <v>0</v>
      </c>
      <c r="BI141" s="205">
        <f>IF(N141="nulová",J141,0)</f>
        <v>0</v>
      </c>
      <c r="BJ141" s="13" t="s">
        <v>83</v>
      </c>
      <c r="BK141" s="205">
        <f>ROUND(I141*H141,2)</f>
        <v>0</v>
      </c>
      <c r="BL141" s="13" t="s">
        <v>125</v>
      </c>
      <c r="BM141" s="204" t="s">
        <v>392</v>
      </c>
    </row>
    <row r="142" s="2" customFormat="1">
      <c r="A142" s="34"/>
      <c r="B142" s="35"/>
      <c r="C142" s="36"/>
      <c r="D142" s="206" t="s">
        <v>127</v>
      </c>
      <c r="E142" s="36"/>
      <c r="F142" s="207" t="s">
        <v>391</v>
      </c>
      <c r="G142" s="36"/>
      <c r="H142" s="36"/>
      <c r="I142" s="208"/>
      <c r="J142" s="36"/>
      <c r="K142" s="36"/>
      <c r="L142" s="40"/>
      <c r="M142" s="209"/>
      <c r="N142" s="210"/>
      <c r="O142" s="87"/>
      <c r="P142" s="87"/>
      <c r="Q142" s="87"/>
      <c r="R142" s="87"/>
      <c r="S142" s="87"/>
      <c r="T142" s="88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127</v>
      </c>
      <c r="AU142" s="13" t="s">
        <v>83</v>
      </c>
    </row>
    <row r="143" s="2" customFormat="1" ht="16.5" customHeight="1">
      <c r="A143" s="34"/>
      <c r="B143" s="35"/>
      <c r="C143" s="192" t="s">
        <v>161</v>
      </c>
      <c r="D143" s="192" t="s">
        <v>118</v>
      </c>
      <c r="E143" s="193" t="s">
        <v>393</v>
      </c>
      <c r="F143" s="194" t="s">
        <v>394</v>
      </c>
      <c r="G143" s="195" t="s">
        <v>194</v>
      </c>
      <c r="H143" s="196">
        <v>10</v>
      </c>
      <c r="I143" s="197"/>
      <c r="J143" s="198">
        <f>ROUND(I143*H143,2)</f>
        <v>0</v>
      </c>
      <c r="K143" s="194" t="s">
        <v>1</v>
      </c>
      <c r="L143" s="199"/>
      <c r="M143" s="200" t="s">
        <v>1</v>
      </c>
      <c r="N143" s="201" t="s">
        <v>40</v>
      </c>
      <c r="O143" s="87"/>
      <c r="P143" s="202">
        <f>O143*H143</f>
        <v>0</v>
      </c>
      <c r="Q143" s="202">
        <v>0</v>
      </c>
      <c r="R143" s="202">
        <f>Q143*H143</f>
        <v>0</v>
      </c>
      <c r="S143" s="202">
        <v>0</v>
      </c>
      <c r="T143" s="20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4" t="s">
        <v>123</v>
      </c>
      <c r="AT143" s="204" t="s">
        <v>118</v>
      </c>
      <c r="AU143" s="204" t="s">
        <v>83</v>
      </c>
      <c r="AY143" s="13" t="s">
        <v>124</v>
      </c>
      <c r="BE143" s="205">
        <f>IF(N143="základní",J143,0)</f>
        <v>0</v>
      </c>
      <c r="BF143" s="205">
        <f>IF(N143="snížená",J143,0)</f>
        <v>0</v>
      </c>
      <c r="BG143" s="205">
        <f>IF(N143="zákl. přenesená",J143,0)</f>
        <v>0</v>
      </c>
      <c r="BH143" s="205">
        <f>IF(N143="sníž. přenesená",J143,0)</f>
        <v>0</v>
      </c>
      <c r="BI143" s="205">
        <f>IF(N143="nulová",J143,0)</f>
        <v>0</v>
      </c>
      <c r="BJ143" s="13" t="s">
        <v>83</v>
      </c>
      <c r="BK143" s="205">
        <f>ROUND(I143*H143,2)</f>
        <v>0</v>
      </c>
      <c r="BL143" s="13" t="s">
        <v>125</v>
      </c>
      <c r="BM143" s="204" t="s">
        <v>395</v>
      </c>
    </row>
    <row r="144" s="2" customFormat="1">
      <c r="A144" s="34"/>
      <c r="B144" s="35"/>
      <c r="C144" s="36"/>
      <c r="D144" s="206" t="s">
        <v>127</v>
      </c>
      <c r="E144" s="36"/>
      <c r="F144" s="207" t="s">
        <v>394</v>
      </c>
      <c r="G144" s="36"/>
      <c r="H144" s="36"/>
      <c r="I144" s="208"/>
      <c r="J144" s="36"/>
      <c r="K144" s="36"/>
      <c r="L144" s="40"/>
      <c r="M144" s="209"/>
      <c r="N144" s="210"/>
      <c r="O144" s="87"/>
      <c r="P144" s="87"/>
      <c r="Q144" s="87"/>
      <c r="R144" s="87"/>
      <c r="S144" s="87"/>
      <c r="T144" s="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127</v>
      </c>
      <c r="AU144" s="13" t="s">
        <v>83</v>
      </c>
    </row>
    <row r="145" s="2" customFormat="1" ht="16.5" customHeight="1">
      <c r="A145" s="34"/>
      <c r="B145" s="35"/>
      <c r="C145" s="192" t="s">
        <v>165</v>
      </c>
      <c r="D145" s="192" t="s">
        <v>118</v>
      </c>
      <c r="E145" s="193" t="s">
        <v>396</v>
      </c>
      <c r="F145" s="194" t="s">
        <v>397</v>
      </c>
      <c r="G145" s="195" t="s">
        <v>194</v>
      </c>
      <c r="H145" s="196">
        <v>10</v>
      </c>
      <c r="I145" s="197"/>
      <c r="J145" s="198">
        <f>ROUND(I145*H145,2)</f>
        <v>0</v>
      </c>
      <c r="K145" s="194" t="s">
        <v>1</v>
      </c>
      <c r="L145" s="199"/>
      <c r="M145" s="200" t="s">
        <v>1</v>
      </c>
      <c r="N145" s="201" t="s">
        <v>40</v>
      </c>
      <c r="O145" s="87"/>
      <c r="P145" s="202">
        <f>O145*H145</f>
        <v>0</v>
      </c>
      <c r="Q145" s="202">
        <v>0</v>
      </c>
      <c r="R145" s="202">
        <f>Q145*H145</f>
        <v>0</v>
      </c>
      <c r="S145" s="202">
        <v>0</v>
      </c>
      <c r="T145" s="20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4" t="s">
        <v>123</v>
      </c>
      <c r="AT145" s="204" t="s">
        <v>118</v>
      </c>
      <c r="AU145" s="204" t="s">
        <v>83</v>
      </c>
      <c r="AY145" s="13" t="s">
        <v>124</v>
      </c>
      <c r="BE145" s="205">
        <f>IF(N145="základní",J145,0)</f>
        <v>0</v>
      </c>
      <c r="BF145" s="205">
        <f>IF(N145="snížená",J145,0)</f>
        <v>0</v>
      </c>
      <c r="BG145" s="205">
        <f>IF(N145="zákl. přenesená",J145,0)</f>
        <v>0</v>
      </c>
      <c r="BH145" s="205">
        <f>IF(N145="sníž. přenesená",J145,0)</f>
        <v>0</v>
      </c>
      <c r="BI145" s="205">
        <f>IF(N145="nulová",J145,0)</f>
        <v>0</v>
      </c>
      <c r="BJ145" s="13" t="s">
        <v>83</v>
      </c>
      <c r="BK145" s="205">
        <f>ROUND(I145*H145,2)</f>
        <v>0</v>
      </c>
      <c r="BL145" s="13" t="s">
        <v>125</v>
      </c>
      <c r="BM145" s="204" t="s">
        <v>398</v>
      </c>
    </row>
    <row r="146" s="2" customFormat="1">
      <c r="A146" s="34"/>
      <c r="B146" s="35"/>
      <c r="C146" s="36"/>
      <c r="D146" s="206" t="s">
        <v>127</v>
      </c>
      <c r="E146" s="36"/>
      <c r="F146" s="207" t="s">
        <v>397</v>
      </c>
      <c r="G146" s="36"/>
      <c r="H146" s="36"/>
      <c r="I146" s="208"/>
      <c r="J146" s="36"/>
      <c r="K146" s="36"/>
      <c r="L146" s="40"/>
      <c r="M146" s="209"/>
      <c r="N146" s="210"/>
      <c r="O146" s="87"/>
      <c r="P146" s="87"/>
      <c r="Q146" s="87"/>
      <c r="R146" s="87"/>
      <c r="S146" s="87"/>
      <c r="T146" s="88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3" t="s">
        <v>127</v>
      </c>
      <c r="AU146" s="13" t="s">
        <v>83</v>
      </c>
    </row>
    <row r="147" s="2" customFormat="1" ht="16.5" customHeight="1">
      <c r="A147" s="34"/>
      <c r="B147" s="35"/>
      <c r="C147" s="192" t="s">
        <v>169</v>
      </c>
      <c r="D147" s="192" t="s">
        <v>118</v>
      </c>
      <c r="E147" s="193" t="s">
        <v>399</v>
      </c>
      <c r="F147" s="194" t="s">
        <v>400</v>
      </c>
      <c r="G147" s="195" t="s">
        <v>194</v>
      </c>
      <c r="H147" s="196">
        <v>10</v>
      </c>
      <c r="I147" s="197"/>
      <c r="J147" s="198">
        <f>ROUND(I147*H147,2)</f>
        <v>0</v>
      </c>
      <c r="K147" s="194" t="s">
        <v>1</v>
      </c>
      <c r="L147" s="199"/>
      <c r="M147" s="200" t="s">
        <v>1</v>
      </c>
      <c r="N147" s="201" t="s">
        <v>40</v>
      </c>
      <c r="O147" s="87"/>
      <c r="P147" s="202">
        <f>O147*H147</f>
        <v>0</v>
      </c>
      <c r="Q147" s="202">
        <v>0</v>
      </c>
      <c r="R147" s="202">
        <f>Q147*H147</f>
        <v>0</v>
      </c>
      <c r="S147" s="202">
        <v>0</v>
      </c>
      <c r="T147" s="20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4" t="s">
        <v>123</v>
      </c>
      <c r="AT147" s="204" t="s">
        <v>118</v>
      </c>
      <c r="AU147" s="204" t="s">
        <v>83</v>
      </c>
      <c r="AY147" s="13" t="s">
        <v>124</v>
      </c>
      <c r="BE147" s="205">
        <f>IF(N147="základní",J147,0)</f>
        <v>0</v>
      </c>
      <c r="BF147" s="205">
        <f>IF(N147="snížená",J147,0)</f>
        <v>0</v>
      </c>
      <c r="BG147" s="205">
        <f>IF(N147="zákl. přenesená",J147,0)</f>
        <v>0</v>
      </c>
      <c r="BH147" s="205">
        <f>IF(N147="sníž. přenesená",J147,0)</f>
        <v>0</v>
      </c>
      <c r="BI147" s="205">
        <f>IF(N147="nulová",J147,0)</f>
        <v>0</v>
      </c>
      <c r="BJ147" s="13" t="s">
        <v>83</v>
      </c>
      <c r="BK147" s="205">
        <f>ROUND(I147*H147,2)</f>
        <v>0</v>
      </c>
      <c r="BL147" s="13" t="s">
        <v>125</v>
      </c>
      <c r="BM147" s="204" t="s">
        <v>401</v>
      </c>
    </row>
    <row r="148" s="2" customFormat="1">
      <c r="A148" s="34"/>
      <c r="B148" s="35"/>
      <c r="C148" s="36"/>
      <c r="D148" s="206" t="s">
        <v>127</v>
      </c>
      <c r="E148" s="36"/>
      <c r="F148" s="207" t="s">
        <v>400</v>
      </c>
      <c r="G148" s="36"/>
      <c r="H148" s="36"/>
      <c r="I148" s="208"/>
      <c r="J148" s="36"/>
      <c r="K148" s="36"/>
      <c r="L148" s="40"/>
      <c r="M148" s="209"/>
      <c r="N148" s="210"/>
      <c r="O148" s="87"/>
      <c r="P148" s="87"/>
      <c r="Q148" s="87"/>
      <c r="R148" s="87"/>
      <c r="S148" s="87"/>
      <c r="T148" s="88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127</v>
      </c>
      <c r="AU148" s="13" t="s">
        <v>83</v>
      </c>
    </row>
    <row r="149" s="2" customFormat="1" ht="16.5" customHeight="1">
      <c r="A149" s="34"/>
      <c r="B149" s="35"/>
      <c r="C149" s="192" t="s">
        <v>198</v>
      </c>
      <c r="D149" s="192" t="s">
        <v>118</v>
      </c>
      <c r="E149" s="193" t="s">
        <v>402</v>
      </c>
      <c r="F149" s="194" t="s">
        <v>403</v>
      </c>
      <c r="G149" s="195" t="s">
        <v>194</v>
      </c>
      <c r="H149" s="196">
        <v>10</v>
      </c>
      <c r="I149" s="197"/>
      <c r="J149" s="198">
        <f>ROUND(I149*H149,2)</f>
        <v>0</v>
      </c>
      <c r="K149" s="194" t="s">
        <v>404</v>
      </c>
      <c r="L149" s="199"/>
      <c r="M149" s="200" t="s">
        <v>1</v>
      </c>
      <c r="N149" s="201" t="s">
        <v>40</v>
      </c>
      <c r="O149" s="87"/>
      <c r="P149" s="202">
        <f>O149*H149</f>
        <v>0</v>
      </c>
      <c r="Q149" s="202">
        <v>0</v>
      </c>
      <c r="R149" s="202">
        <f>Q149*H149</f>
        <v>0</v>
      </c>
      <c r="S149" s="202">
        <v>0</v>
      </c>
      <c r="T149" s="20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4" t="s">
        <v>123</v>
      </c>
      <c r="AT149" s="204" t="s">
        <v>118</v>
      </c>
      <c r="AU149" s="204" t="s">
        <v>83</v>
      </c>
      <c r="AY149" s="13" t="s">
        <v>124</v>
      </c>
      <c r="BE149" s="205">
        <f>IF(N149="základní",J149,0)</f>
        <v>0</v>
      </c>
      <c r="BF149" s="205">
        <f>IF(N149="snížená",J149,0)</f>
        <v>0</v>
      </c>
      <c r="BG149" s="205">
        <f>IF(N149="zákl. přenesená",J149,0)</f>
        <v>0</v>
      </c>
      <c r="BH149" s="205">
        <f>IF(N149="sníž. přenesená",J149,0)</f>
        <v>0</v>
      </c>
      <c r="BI149" s="205">
        <f>IF(N149="nulová",J149,0)</f>
        <v>0</v>
      </c>
      <c r="BJ149" s="13" t="s">
        <v>83</v>
      </c>
      <c r="BK149" s="205">
        <f>ROUND(I149*H149,2)</f>
        <v>0</v>
      </c>
      <c r="BL149" s="13" t="s">
        <v>125</v>
      </c>
      <c r="BM149" s="204" t="s">
        <v>405</v>
      </c>
    </row>
    <row r="150" s="2" customFormat="1">
      <c r="A150" s="34"/>
      <c r="B150" s="35"/>
      <c r="C150" s="36"/>
      <c r="D150" s="206" t="s">
        <v>127</v>
      </c>
      <c r="E150" s="36"/>
      <c r="F150" s="207" t="s">
        <v>406</v>
      </c>
      <c r="G150" s="36"/>
      <c r="H150" s="36"/>
      <c r="I150" s="208"/>
      <c r="J150" s="36"/>
      <c r="K150" s="36"/>
      <c r="L150" s="40"/>
      <c r="M150" s="209"/>
      <c r="N150" s="210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127</v>
      </c>
      <c r="AU150" s="13" t="s">
        <v>83</v>
      </c>
    </row>
    <row r="151" s="2" customFormat="1" ht="16.5" customHeight="1">
      <c r="A151" s="34"/>
      <c r="B151" s="35"/>
      <c r="C151" s="192" t="s">
        <v>8</v>
      </c>
      <c r="D151" s="192" t="s">
        <v>118</v>
      </c>
      <c r="E151" s="193" t="s">
        <v>407</v>
      </c>
      <c r="F151" s="194" t="s">
        <v>408</v>
      </c>
      <c r="G151" s="195" t="s">
        <v>194</v>
      </c>
      <c r="H151" s="196">
        <v>40</v>
      </c>
      <c r="I151" s="197"/>
      <c r="J151" s="198">
        <f>ROUND(I151*H151,2)</f>
        <v>0</v>
      </c>
      <c r="K151" s="194" t="s">
        <v>1</v>
      </c>
      <c r="L151" s="199"/>
      <c r="M151" s="200" t="s">
        <v>1</v>
      </c>
      <c r="N151" s="201" t="s">
        <v>40</v>
      </c>
      <c r="O151" s="87"/>
      <c r="P151" s="202">
        <f>O151*H151</f>
        <v>0</v>
      </c>
      <c r="Q151" s="202">
        <v>0</v>
      </c>
      <c r="R151" s="202">
        <f>Q151*H151</f>
        <v>0</v>
      </c>
      <c r="S151" s="202">
        <v>0</v>
      </c>
      <c r="T151" s="20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4" t="s">
        <v>123</v>
      </c>
      <c r="AT151" s="204" t="s">
        <v>118</v>
      </c>
      <c r="AU151" s="204" t="s">
        <v>83</v>
      </c>
      <c r="AY151" s="13" t="s">
        <v>124</v>
      </c>
      <c r="BE151" s="205">
        <f>IF(N151="základní",J151,0)</f>
        <v>0</v>
      </c>
      <c r="BF151" s="205">
        <f>IF(N151="snížená",J151,0)</f>
        <v>0</v>
      </c>
      <c r="BG151" s="205">
        <f>IF(N151="zákl. přenesená",J151,0)</f>
        <v>0</v>
      </c>
      <c r="BH151" s="205">
        <f>IF(N151="sníž. přenesená",J151,0)</f>
        <v>0</v>
      </c>
      <c r="BI151" s="205">
        <f>IF(N151="nulová",J151,0)</f>
        <v>0</v>
      </c>
      <c r="BJ151" s="13" t="s">
        <v>83</v>
      </c>
      <c r="BK151" s="205">
        <f>ROUND(I151*H151,2)</f>
        <v>0</v>
      </c>
      <c r="BL151" s="13" t="s">
        <v>125</v>
      </c>
      <c r="BM151" s="204" t="s">
        <v>409</v>
      </c>
    </row>
    <row r="152" s="2" customFormat="1">
      <c r="A152" s="34"/>
      <c r="B152" s="35"/>
      <c r="C152" s="36"/>
      <c r="D152" s="206" t="s">
        <v>127</v>
      </c>
      <c r="E152" s="36"/>
      <c r="F152" s="207" t="s">
        <v>408</v>
      </c>
      <c r="G152" s="36"/>
      <c r="H152" s="36"/>
      <c r="I152" s="208"/>
      <c r="J152" s="36"/>
      <c r="K152" s="36"/>
      <c r="L152" s="40"/>
      <c r="M152" s="209"/>
      <c r="N152" s="210"/>
      <c r="O152" s="87"/>
      <c r="P152" s="87"/>
      <c r="Q152" s="87"/>
      <c r="R152" s="87"/>
      <c r="S152" s="87"/>
      <c r="T152" s="88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3" t="s">
        <v>127</v>
      </c>
      <c r="AU152" s="13" t="s">
        <v>83</v>
      </c>
    </row>
    <row r="153" s="2" customFormat="1" ht="16.5" customHeight="1">
      <c r="A153" s="34"/>
      <c r="B153" s="35"/>
      <c r="C153" s="192" t="s">
        <v>180</v>
      </c>
      <c r="D153" s="192" t="s">
        <v>118</v>
      </c>
      <c r="E153" s="193" t="s">
        <v>410</v>
      </c>
      <c r="F153" s="194" t="s">
        <v>411</v>
      </c>
      <c r="G153" s="195" t="s">
        <v>194</v>
      </c>
      <c r="H153" s="196">
        <v>20</v>
      </c>
      <c r="I153" s="197"/>
      <c r="J153" s="198">
        <f>ROUND(I153*H153,2)</f>
        <v>0</v>
      </c>
      <c r="K153" s="194" t="s">
        <v>1</v>
      </c>
      <c r="L153" s="199"/>
      <c r="M153" s="200" t="s">
        <v>1</v>
      </c>
      <c r="N153" s="201" t="s">
        <v>40</v>
      </c>
      <c r="O153" s="87"/>
      <c r="P153" s="202">
        <f>O153*H153</f>
        <v>0</v>
      </c>
      <c r="Q153" s="202">
        <v>0</v>
      </c>
      <c r="R153" s="202">
        <f>Q153*H153</f>
        <v>0</v>
      </c>
      <c r="S153" s="202">
        <v>0</v>
      </c>
      <c r="T153" s="20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4" t="s">
        <v>123</v>
      </c>
      <c r="AT153" s="204" t="s">
        <v>118</v>
      </c>
      <c r="AU153" s="204" t="s">
        <v>83</v>
      </c>
      <c r="AY153" s="13" t="s">
        <v>124</v>
      </c>
      <c r="BE153" s="205">
        <f>IF(N153="základní",J153,0)</f>
        <v>0</v>
      </c>
      <c r="BF153" s="205">
        <f>IF(N153="snížená",J153,0)</f>
        <v>0</v>
      </c>
      <c r="BG153" s="205">
        <f>IF(N153="zákl. přenesená",J153,0)</f>
        <v>0</v>
      </c>
      <c r="BH153" s="205">
        <f>IF(N153="sníž. přenesená",J153,0)</f>
        <v>0</v>
      </c>
      <c r="BI153" s="205">
        <f>IF(N153="nulová",J153,0)</f>
        <v>0</v>
      </c>
      <c r="BJ153" s="13" t="s">
        <v>83</v>
      </c>
      <c r="BK153" s="205">
        <f>ROUND(I153*H153,2)</f>
        <v>0</v>
      </c>
      <c r="BL153" s="13" t="s">
        <v>125</v>
      </c>
      <c r="BM153" s="204" t="s">
        <v>412</v>
      </c>
    </row>
    <row r="154" s="2" customFormat="1">
      <c r="A154" s="34"/>
      <c r="B154" s="35"/>
      <c r="C154" s="36"/>
      <c r="D154" s="206" t="s">
        <v>127</v>
      </c>
      <c r="E154" s="36"/>
      <c r="F154" s="207" t="s">
        <v>411</v>
      </c>
      <c r="G154" s="36"/>
      <c r="H154" s="36"/>
      <c r="I154" s="208"/>
      <c r="J154" s="36"/>
      <c r="K154" s="36"/>
      <c r="L154" s="40"/>
      <c r="M154" s="209"/>
      <c r="N154" s="210"/>
      <c r="O154" s="87"/>
      <c r="P154" s="87"/>
      <c r="Q154" s="87"/>
      <c r="R154" s="87"/>
      <c r="S154" s="87"/>
      <c r="T154" s="88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3" t="s">
        <v>127</v>
      </c>
      <c r="AU154" s="13" t="s">
        <v>83</v>
      </c>
    </row>
    <row r="155" s="11" customFormat="1" ht="25.92" customHeight="1">
      <c r="A155" s="11"/>
      <c r="B155" s="211"/>
      <c r="C155" s="212"/>
      <c r="D155" s="213" t="s">
        <v>74</v>
      </c>
      <c r="E155" s="214" t="s">
        <v>413</v>
      </c>
      <c r="F155" s="214" t="s">
        <v>414</v>
      </c>
      <c r="G155" s="212"/>
      <c r="H155" s="212"/>
      <c r="I155" s="215"/>
      <c r="J155" s="216">
        <f>BK155</f>
        <v>0</v>
      </c>
      <c r="K155" s="212"/>
      <c r="L155" s="217"/>
      <c r="M155" s="218"/>
      <c r="N155" s="219"/>
      <c r="O155" s="219"/>
      <c r="P155" s="220">
        <f>SUM(P156:P183)</f>
        <v>0</v>
      </c>
      <c r="Q155" s="219"/>
      <c r="R155" s="220">
        <f>SUM(R156:R183)</f>
        <v>0</v>
      </c>
      <c r="S155" s="219"/>
      <c r="T155" s="221">
        <f>SUM(T156:T183)</f>
        <v>0</v>
      </c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R155" s="222" t="s">
        <v>83</v>
      </c>
      <c r="AT155" s="223" t="s">
        <v>74</v>
      </c>
      <c r="AU155" s="223" t="s">
        <v>75</v>
      </c>
      <c r="AY155" s="222" t="s">
        <v>124</v>
      </c>
      <c r="BK155" s="224">
        <f>SUM(BK156:BK183)</f>
        <v>0</v>
      </c>
    </row>
    <row r="156" s="2" customFormat="1" ht="37.8" customHeight="1">
      <c r="A156" s="34"/>
      <c r="B156" s="35"/>
      <c r="C156" s="225" t="s">
        <v>184</v>
      </c>
      <c r="D156" s="225" t="s">
        <v>191</v>
      </c>
      <c r="E156" s="226" t="s">
        <v>415</v>
      </c>
      <c r="F156" s="227" t="s">
        <v>416</v>
      </c>
      <c r="G156" s="228" t="s">
        <v>121</v>
      </c>
      <c r="H156" s="229">
        <v>2</v>
      </c>
      <c r="I156" s="230"/>
      <c r="J156" s="231">
        <f>ROUND(I156*H156,2)</f>
        <v>0</v>
      </c>
      <c r="K156" s="227" t="s">
        <v>1</v>
      </c>
      <c r="L156" s="40"/>
      <c r="M156" s="232" t="s">
        <v>1</v>
      </c>
      <c r="N156" s="233" t="s">
        <v>40</v>
      </c>
      <c r="O156" s="87"/>
      <c r="P156" s="202">
        <f>O156*H156</f>
        <v>0</v>
      </c>
      <c r="Q156" s="202">
        <v>0</v>
      </c>
      <c r="R156" s="202">
        <f>Q156*H156</f>
        <v>0</v>
      </c>
      <c r="S156" s="202">
        <v>0</v>
      </c>
      <c r="T156" s="20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4" t="s">
        <v>125</v>
      </c>
      <c r="AT156" s="204" t="s">
        <v>191</v>
      </c>
      <c r="AU156" s="204" t="s">
        <v>83</v>
      </c>
      <c r="AY156" s="13" t="s">
        <v>124</v>
      </c>
      <c r="BE156" s="205">
        <f>IF(N156="základní",J156,0)</f>
        <v>0</v>
      </c>
      <c r="BF156" s="205">
        <f>IF(N156="snížená",J156,0)</f>
        <v>0</v>
      </c>
      <c r="BG156" s="205">
        <f>IF(N156="zákl. přenesená",J156,0)</f>
        <v>0</v>
      </c>
      <c r="BH156" s="205">
        <f>IF(N156="sníž. přenesená",J156,0)</f>
        <v>0</v>
      </c>
      <c r="BI156" s="205">
        <f>IF(N156="nulová",J156,0)</f>
        <v>0</v>
      </c>
      <c r="BJ156" s="13" t="s">
        <v>83</v>
      </c>
      <c r="BK156" s="205">
        <f>ROUND(I156*H156,2)</f>
        <v>0</v>
      </c>
      <c r="BL156" s="13" t="s">
        <v>125</v>
      </c>
      <c r="BM156" s="204" t="s">
        <v>265</v>
      </c>
    </row>
    <row r="157" s="2" customFormat="1">
      <c r="A157" s="34"/>
      <c r="B157" s="35"/>
      <c r="C157" s="36"/>
      <c r="D157" s="206" t="s">
        <v>127</v>
      </c>
      <c r="E157" s="36"/>
      <c r="F157" s="207" t="s">
        <v>416</v>
      </c>
      <c r="G157" s="36"/>
      <c r="H157" s="36"/>
      <c r="I157" s="208"/>
      <c r="J157" s="36"/>
      <c r="K157" s="36"/>
      <c r="L157" s="40"/>
      <c r="M157" s="209"/>
      <c r="N157" s="210"/>
      <c r="O157" s="87"/>
      <c r="P157" s="87"/>
      <c r="Q157" s="87"/>
      <c r="R157" s="87"/>
      <c r="S157" s="87"/>
      <c r="T157" s="88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3" t="s">
        <v>127</v>
      </c>
      <c r="AU157" s="13" t="s">
        <v>83</v>
      </c>
    </row>
    <row r="158" s="2" customFormat="1" ht="16.5" customHeight="1">
      <c r="A158" s="34"/>
      <c r="B158" s="35"/>
      <c r="C158" s="225" t="s">
        <v>269</v>
      </c>
      <c r="D158" s="225" t="s">
        <v>191</v>
      </c>
      <c r="E158" s="226" t="s">
        <v>417</v>
      </c>
      <c r="F158" s="227" t="s">
        <v>418</v>
      </c>
      <c r="G158" s="228" t="s">
        <v>121</v>
      </c>
      <c r="H158" s="229">
        <v>2</v>
      </c>
      <c r="I158" s="230"/>
      <c r="J158" s="231">
        <f>ROUND(I158*H158,2)</f>
        <v>0</v>
      </c>
      <c r="K158" s="227" t="s">
        <v>1</v>
      </c>
      <c r="L158" s="40"/>
      <c r="M158" s="232" t="s">
        <v>1</v>
      </c>
      <c r="N158" s="233" t="s">
        <v>40</v>
      </c>
      <c r="O158" s="87"/>
      <c r="P158" s="202">
        <f>O158*H158</f>
        <v>0</v>
      </c>
      <c r="Q158" s="202">
        <v>0</v>
      </c>
      <c r="R158" s="202">
        <f>Q158*H158</f>
        <v>0</v>
      </c>
      <c r="S158" s="202">
        <v>0</v>
      </c>
      <c r="T158" s="20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4" t="s">
        <v>125</v>
      </c>
      <c r="AT158" s="204" t="s">
        <v>191</v>
      </c>
      <c r="AU158" s="204" t="s">
        <v>83</v>
      </c>
      <c r="AY158" s="13" t="s">
        <v>124</v>
      </c>
      <c r="BE158" s="205">
        <f>IF(N158="základní",J158,0)</f>
        <v>0</v>
      </c>
      <c r="BF158" s="205">
        <f>IF(N158="snížená",J158,0)</f>
        <v>0</v>
      </c>
      <c r="BG158" s="205">
        <f>IF(N158="zákl. přenesená",J158,0)</f>
        <v>0</v>
      </c>
      <c r="BH158" s="205">
        <f>IF(N158="sníž. přenesená",J158,0)</f>
        <v>0</v>
      </c>
      <c r="BI158" s="205">
        <f>IF(N158="nulová",J158,0)</f>
        <v>0</v>
      </c>
      <c r="BJ158" s="13" t="s">
        <v>83</v>
      </c>
      <c r="BK158" s="205">
        <f>ROUND(I158*H158,2)</f>
        <v>0</v>
      </c>
      <c r="BL158" s="13" t="s">
        <v>125</v>
      </c>
      <c r="BM158" s="204" t="s">
        <v>311</v>
      </c>
    </row>
    <row r="159" s="2" customFormat="1">
      <c r="A159" s="34"/>
      <c r="B159" s="35"/>
      <c r="C159" s="36"/>
      <c r="D159" s="206" t="s">
        <v>127</v>
      </c>
      <c r="E159" s="36"/>
      <c r="F159" s="207" t="s">
        <v>418</v>
      </c>
      <c r="G159" s="36"/>
      <c r="H159" s="36"/>
      <c r="I159" s="208"/>
      <c r="J159" s="36"/>
      <c r="K159" s="36"/>
      <c r="L159" s="40"/>
      <c r="M159" s="209"/>
      <c r="N159" s="210"/>
      <c r="O159" s="87"/>
      <c r="P159" s="87"/>
      <c r="Q159" s="87"/>
      <c r="R159" s="87"/>
      <c r="S159" s="87"/>
      <c r="T159" s="88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3" t="s">
        <v>127</v>
      </c>
      <c r="AU159" s="13" t="s">
        <v>83</v>
      </c>
    </row>
    <row r="160" s="2" customFormat="1" ht="66.75" customHeight="1">
      <c r="A160" s="34"/>
      <c r="B160" s="35"/>
      <c r="C160" s="225" t="s">
        <v>273</v>
      </c>
      <c r="D160" s="225" t="s">
        <v>191</v>
      </c>
      <c r="E160" s="226" t="s">
        <v>419</v>
      </c>
      <c r="F160" s="227" t="s">
        <v>420</v>
      </c>
      <c r="G160" s="228" t="s">
        <v>121</v>
      </c>
      <c r="H160" s="229">
        <v>1</v>
      </c>
      <c r="I160" s="230"/>
      <c r="J160" s="231">
        <f>ROUND(I160*H160,2)</f>
        <v>0</v>
      </c>
      <c r="K160" s="227" t="s">
        <v>1</v>
      </c>
      <c r="L160" s="40"/>
      <c r="M160" s="232" t="s">
        <v>1</v>
      </c>
      <c r="N160" s="233" t="s">
        <v>40</v>
      </c>
      <c r="O160" s="87"/>
      <c r="P160" s="202">
        <f>O160*H160</f>
        <v>0</v>
      </c>
      <c r="Q160" s="202">
        <v>0</v>
      </c>
      <c r="R160" s="202">
        <f>Q160*H160</f>
        <v>0</v>
      </c>
      <c r="S160" s="202">
        <v>0</v>
      </c>
      <c r="T160" s="20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4" t="s">
        <v>125</v>
      </c>
      <c r="AT160" s="204" t="s">
        <v>191</v>
      </c>
      <c r="AU160" s="204" t="s">
        <v>83</v>
      </c>
      <c r="AY160" s="13" t="s">
        <v>124</v>
      </c>
      <c r="BE160" s="205">
        <f>IF(N160="základní",J160,0)</f>
        <v>0</v>
      </c>
      <c r="BF160" s="205">
        <f>IF(N160="snížená",J160,0)</f>
        <v>0</v>
      </c>
      <c r="BG160" s="205">
        <f>IF(N160="zákl. přenesená",J160,0)</f>
        <v>0</v>
      </c>
      <c r="BH160" s="205">
        <f>IF(N160="sníž. přenesená",J160,0)</f>
        <v>0</v>
      </c>
      <c r="BI160" s="205">
        <f>IF(N160="nulová",J160,0)</f>
        <v>0</v>
      </c>
      <c r="BJ160" s="13" t="s">
        <v>83</v>
      </c>
      <c r="BK160" s="205">
        <f>ROUND(I160*H160,2)</f>
        <v>0</v>
      </c>
      <c r="BL160" s="13" t="s">
        <v>125</v>
      </c>
      <c r="BM160" s="204" t="s">
        <v>297</v>
      </c>
    </row>
    <row r="161" s="2" customFormat="1">
      <c r="A161" s="34"/>
      <c r="B161" s="35"/>
      <c r="C161" s="36"/>
      <c r="D161" s="206" t="s">
        <v>127</v>
      </c>
      <c r="E161" s="36"/>
      <c r="F161" s="207" t="s">
        <v>420</v>
      </c>
      <c r="G161" s="36"/>
      <c r="H161" s="36"/>
      <c r="I161" s="208"/>
      <c r="J161" s="36"/>
      <c r="K161" s="36"/>
      <c r="L161" s="40"/>
      <c r="M161" s="209"/>
      <c r="N161" s="210"/>
      <c r="O161" s="87"/>
      <c r="P161" s="87"/>
      <c r="Q161" s="87"/>
      <c r="R161" s="87"/>
      <c r="S161" s="87"/>
      <c r="T161" s="88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3" t="s">
        <v>127</v>
      </c>
      <c r="AU161" s="13" t="s">
        <v>83</v>
      </c>
    </row>
    <row r="162" s="2" customFormat="1" ht="66.75" customHeight="1">
      <c r="A162" s="34"/>
      <c r="B162" s="35"/>
      <c r="C162" s="225" t="s">
        <v>277</v>
      </c>
      <c r="D162" s="225" t="s">
        <v>191</v>
      </c>
      <c r="E162" s="226" t="s">
        <v>421</v>
      </c>
      <c r="F162" s="227" t="s">
        <v>422</v>
      </c>
      <c r="G162" s="228" t="s">
        <v>121</v>
      </c>
      <c r="H162" s="229">
        <v>1</v>
      </c>
      <c r="I162" s="230"/>
      <c r="J162" s="231">
        <f>ROUND(I162*H162,2)</f>
        <v>0</v>
      </c>
      <c r="K162" s="227" t="s">
        <v>1</v>
      </c>
      <c r="L162" s="40"/>
      <c r="M162" s="232" t="s">
        <v>1</v>
      </c>
      <c r="N162" s="233" t="s">
        <v>40</v>
      </c>
      <c r="O162" s="87"/>
      <c r="P162" s="202">
        <f>O162*H162</f>
        <v>0</v>
      </c>
      <c r="Q162" s="202">
        <v>0</v>
      </c>
      <c r="R162" s="202">
        <f>Q162*H162</f>
        <v>0</v>
      </c>
      <c r="S162" s="202">
        <v>0</v>
      </c>
      <c r="T162" s="20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4" t="s">
        <v>125</v>
      </c>
      <c r="AT162" s="204" t="s">
        <v>191</v>
      </c>
      <c r="AU162" s="204" t="s">
        <v>83</v>
      </c>
      <c r="AY162" s="13" t="s">
        <v>124</v>
      </c>
      <c r="BE162" s="205">
        <f>IF(N162="základní",J162,0)</f>
        <v>0</v>
      </c>
      <c r="BF162" s="205">
        <f>IF(N162="snížená",J162,0)</f>
        <v>0</v>
      </c>
      <c r="BG162" s="205">
        <f>IF(N162="zákl. přenesená",J162,0)</f>
        <v>0</v>
      </c>
      <c r="BH162" s="205">
        <f>IF(N162="sníž. přenesená",J162,0)</f>
        <v>0</v>
      </c>
      <c r="BI162" s="205">
        <f>IF(N162="nulová",J162,0)</f>
        <v>0</v>
      </c>
      <c r="BJ162" s="13" t="s">
        <v>83</v>
      </c>
      <c r="BK162" s="205">
        <f>ROUND(I162*H162,2)</f>
        <v>0</v>
      </c>
      <c r="BL162" s="13" t="s">
        <v>125</v>
      </c>
      <c r="BM162" s="204" t="s">
        <v>302</v>
      </c>
    </row>
    <row r="163" s="2" customFormat="1">
      <c r="A163" s="34"/>
      <c r="B163" s="35"/>
      <c r="C163" s="36"/>
      <c r="D163" s="206" t="s">
        <v>127</v>
      </c>
      <c r="E163" s="36"/>
      <c r="F163" s="207" t="s">
        <v>423</v>
      </c>
      <c r="G163" s="36"/>
      <c r="H163" s="36"/>
      <c r="I163" s="208"/>
      <c r="J163" s="36"/>
      <c r="K163" s="36"/>
      <c r="L163" s="40"/>
      <c r="M163" s="209"/>
      <c r="N163" s="210"/>
      <c r="O163" s="87"/>
      <c r="P163" s="87"/>
      <c r="Q163" s="87"/>
      <c r="R163" s="87"/>
      <c r="S163" s="87"/>
      <c r="T163" s="88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3" t="s">
        <v>127</v>
      </c>
      <c r="AU163" s="13" t="s">
        <v>83</v>
      </c>
    </row>
    <row r="164" s="2" customFormat="1" ht="37.8" customHeight="1">
      <c r="A164" s="34"/>
      <c r="B164" s="35"/>
      <c r="C164" s="225" t="s">
        <v>284</v>
      </c>
      <c r="D164" s="225" t="s">
        <v>191</v>
      </c>
      <c r="E164" s="226" t="s">
        <v>424</v>
      </c>
      <c r="F164" s="227" t="s">
        <v>425</v>
      </c>
      <c r="G164" s="228" t="s">
        <v>121</v>
      </c>
      <c r="H164" s="229">
        <v>1</v>
      </c>
      <c r="I164" s="230"/>
      <c r="J164" s="231">
        <f>ROUND(I164*H164,2)</f>
        <v>0</v>
      </c>
      <c r="K164" s="227" t="s">
        <v>1</v>
      </c>
      <c r="L164" s="40"/>
      <c r="M164" s="232" t="s">
        <v>1</v>
      </c>
      <c r="N164" s="233" t="s">
        <v>40</v>
      </c>
      <c r="O164" s="87"/>
      <c r="P164" s="202">
        <f>O164*H164</f>
        <v>0</v>
      </c>
      <c r="Q164" s="202">
        <v>0</v>
      </c>
      <c r="R164" s="202">
        <f>Q164*H164</f>
        <v>0</v>
      </c>
      <c r="S164" s="202">
        <v>0</v>
      </c>
      <c r="T164" s="20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4" t="s">
        <v>125</v>
      </c>
      <c r="AT164" s="204" t="s">
        <v>191</v>
      </c>
      <c r="AU164" s="204" t="s">
        <v>83</v>
      </c>
      <c r="AY164" s="13" t="s">
        <v>124</v>
      </c>
      <c r="BE164" s="205">
        <f>IF(N164="základní",J164,0)</f>
        <v>0</v>
      </c>
      <c r="BF164" s="205">
        <f>IF(N164="snížená",J164,0)</f>
        <v>0</v>
      </c>
      <c r="BG164" s="205">
        <f>IF(N164="zákl. přenesená",J164,0)</f>
        <v>0</v>
      </c>
      <c r="BH164" s="205">
        <f>IF(N164="sníž. přenesená",J164,0)</f>
        <v>0</v>
      </c>
      <c r="BI164" s="205">
        <f>IF(N164="nulová",J164,0)</f>
        <v>0</v>
      </c>
      <c r="BJ164" s="13" t="s">
        <v>83</v>
      </c>
      <c r="BK164" s="205">
        <f>ROUND(I164*H164,2)</f>
        <v>0</v>
      </c>
      <c r="BL164" s="13" t="s">
        <v>125</v>
      </c>
      <c r="BM164" s="204" t="s">
        <v>212</v>
      </c>
    </row>
    <row r="165" s="2" customFormat="1">
      <c r="A165" s="34"/>
      <c r="B165" s="35"/>
      <c r="C165" s="36"/>
      <c r="D165" s="206" t="s">
        <v>127</v>
      </c>
      <c r="E165" s="36"/>
      <c r="F165" s="207" t="s">
        <v>425</v>
      </c>
      <c r="G165" s="36"/>
      <c r="H165" s="36"/>
      <c r="I165" s="208"/>
      <c r="J165" s="36"/>
      <c r="K165" s="36"/>
      <c r="L165" s="40"/>
      <c r="M165" s="209"/>
      <c r="N165" s="210"/>
      <c r="O165" s="87"/>
      <c r="P165" s="87"/>
      <c r="Q165" s="87"/>
      <c r="R165" s="87"/>
      <c r="S165" s="87"/>
      <c r="T165" s="88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3" t="s">
        <v>127</v>
      </c>
      <c r="AU165" s="13" t="s">
        <v>83</v>
      </c>
    </row>
    <row r="166" s="2" customFormat="1" ht="16.5" customHeight="1">
      <c r="A166" s="34"/>
      <c r="B166" s="35"/>
      <c r="C166" s="225" t="s">
        <v>288</v>
      </c>
      <c r="D166" s="225" t="s">
        <v>191</v>
      </c>
      <c r="E166" s="226" t="s">
        <v>426</v>
      </c>
      <c r="F166" s="227" t="s">
        <v>427</v>
      </c>
      <c r="G166" s="228" t="s">
        <v>121</v>
      </c>
      <c r="H166" s="229">
        <v>1</v>
      </c>
      <c r="I166" s="230"/>
      <c r="J166" s="231">
        <f>ROUND(I166*H166,2)</f>
        <v>0</v>
      </c>
      <c r="K166" s="227" t="s">
        <v>1</v>
      </c>
      <c r="L166" s="40"/>
      <c r="M166" s="232" t="s">
        <v>1</v>
      </c>
      <c r="N166" s="233" t="s">
        <v>40</v>
      </c>
      <c r="O166" s="87"/>
      <c r="P166" s="202">
        <f>O166*H166</f>
        <v>0</v>
      </c>
      <c r="Q166" s="202">
        <v>0</v>
      </c>
      <c r="R166" s="202">
        <f>Q166*H166</f>
        <v>0</v>
      </c>
      <c r="S166" s="202">
        <v>0</v>
      </c>
      <c r="T166" s="20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4" t="s">
        <v>125</v>
      </c>
      <c r="AT166" s="204" t="s">
        <v>191</v>
      </c>
      <c r="AU166" s="204" t="s">
        <v>83</v>
      </c>
      <c r="AY166" s="13" t="s">
        <v>124</v>
      </c>
      <c r="BE166" s="205">
        <f>IF(N166="základní",J166,0)</f>
        <v>0</v>
      </c>
      <c r="BF166" s="205">
        <f>IF(N166="snížená",J166,0)</f>
        <v>0</v>
      </c>
      <c r="BG166" s="205">
        <f>IF(N166="zákl. přenesená",J166,0)</f>
        <v>0</v>
      </c>
      <c r="BH166" s="205">
        <f>IF(N166="sníž. přenesená",J166,0)</f>
        <v>0</v>
      </c>
      <c r="BI166" s="205">
        <f>IF(N166="nulová",J166,0)</f>
        <v>0</v>
      </c>
      <c r="BJ166" s="13" t="s">
        <v>83</v>
      </c>
      <c r="BK166" s="205">
        <f>ROUND(I166*H166,2)</f>
        <v>0</v>
      </c>
      <c r="BL166" s="13" t="s">
        <v>125</v>
      </c>
      <c r="BM166" s="204" t="s">
        <v>324</v>
      </c>
    </row>
    <row r="167" s="2" customFormat="1">
      <c r="A167" s="34"/>
      <c r="B167" s="35"/>
      <c r="C167" s="36"/>
      <c r="D167" s="206" t="s">
        <v>127</v>
      </c>
      <c r="E167" s="36"/>
      <c r="F167" s="207" t="s">
        <v>427</v>
      </c>
      <c r="G167" s="36"/>
      <c r="H167" s="36"/>
      <c r="I167" s="208"/>
      <c r="J167" s="36"/>
      <c r="K167" s="36"/>
      <c r="L167" s="40"/>
      <c r="M167" s="209"/>
      <c r="N167" s="210"/>
      <c r="O167" s="87"/>
      <c r="P167" s="87"/>
      <c r="Q167" s="87"/>
      <c r="R167" s="87"/>
      <c r="S167" s="87"/>
      <c r="T167" s="88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3" t="s">
        <v>127</v>
      </c>
      <c r="AU167" s="13" t="s">
        <v>83</v>
      </c>
    </row>
    <row r="168" s="2" customFormat="1" ht="16.5" customHeight="1">
      <c r="A168" s="34"/>
      <c r="B168" s="35"/>
      <c r="C168" s="225" t="s">
        <v>227</v>
      </c>
      <c r="D168" s="225" t="s">
        <v>191</v>
      </c>
      <c r="E168" s="226" t="s">
        <v>428</v>
      </c>
      <c r="F168" s="227" t="s">
        <v>429</v>
      </c>
      <c r="G168" s="228" t="s">
        <v>121</v>
      </c>
      <c r="H168" s="229">
        <v>1</v>
      </c>
      <c r="I168" s="230"/>
      <c r="J168" s="231">
        <f>ROUND(I168*H168,2)</f>
        <v>0</v>
      </c>
      <c r="K168" s="227" t="s">
        <v>1</v>
      </c>
      <c r="L168" s="40"/>
      <c r="M168" s="232" t="s">
        <v>1</v>
      </c>
      <c r="N168" s="233" t="s">
        <v>40</v>
      </c>
      <c r="O168" s="87"/>
      <c r="P168" s="202">
        <f>O168*H168</f>
        <v>0</v>
      </c>
      <c r="Q168" s="202">
        <v>0</v>
      </c>
      <c r="R168" s="202">
        <f>Q168*H168</f>
        <v>0</v>
      </c>
      <c r="S168" s="202">
        <v>0</v>
      </c>
      <c r="T168" s="20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4" t="s">
        <v>125</v>
      </c>
      <c r="AT168" s="204" t="s">
        <v>191</v>
      </c>
      <c r="AU168" s="204" t="s">
        <v>83</v>
      </c>
      <c r="AY168" s="13" t="s">
        <v>124</v>
      </c>
      <c r="BE168" s="205">
        <f>IF(N168="základní",J168,0)</f>
        <v>0</v>
      </c>
      <c r="BF168" s="205">
        <f>IF(N168="snížená",J168,0)</f>
        <v>0</v>
      </c>
      <c r="BG168" s="205">
        <f>IF(N168="zákl. přenesená",J168,0)</f>
        <v>0</v>
      </c>
      <c r="BH168" s="205">
        <f>IF(N168="sníž. přenesená",J168,0)</f>
        <v>0</v>
      </c>
      <c r="BI168" s="205">
        <f>IF(N168="nulová",J168,0)</f>
        <v>0</v>
      </c>
      <c r="BJ168" s="13" t="s">
        <v>83</v>
      </c>
      <c r="BK168" s="205">
        <f>ROUND(I168*H168,2)</f>
        <v>0</v>
      </c>
      <c r="BL168" s="13" t="s">
        <v>125</v>
      </c>
      <c r="BM168" s="204" t="s">
        <v>335</v>
      </c>
    </row>
    <row r="169" s="2" customFormat="1">
      <c r="A169" s="34"/>
      <c r="B169" s="35"/>
      <c r="C169" s="36"/>
      <c r="D169" s="206" t="s">
        <v>127</v>
      </c>
      <c r="E169" s="36"/>
      <c r="F169" s="207" t="s">
        <v>429</v>
      </c>
      <c r="G169" s="36"/>
      <c r="H169" s="36"/>
      <c r="I169" s="208"/>
      <c r="J169" s="36"/>
      <c r="K169" s="36"/>
      <c r="L169" s="40"/>
      <c r="M169" s="209"/>
      <c r="N169" s="210"/>
      <c r="O169" s="87"/>
      <c r="P169" s="87"/>
      <c r="Q169" s="87"/>
      <c r="R169" s="87"/>
      <c r="S169" s="87"/>
      <c r="T169" s="88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3" t="s">
        <v>127</v>
      </c>
      <c r="AU169" s="13" t="s">
        <v>83</v>
      </c>
    </row>
    <row r="170" s="2" customFormat="1" ht="16.5" customHeight="1">
      <c r="A170" s="34"/>
      <c r="B170" s="35"/>
      <c r="C170" s="225" t="s">
        <v>217</v>
      </c>
      <c r="D170" s="225" t="s">
        <v>191</v>
      </c>
      <c r="E170" s="226" t="s">
        <v>430</v>
      </c>
      <c r="F170" s="227" t="s">
        <v>431</v>
      </c>
      <c r="G170" s="228" t="s">
        <v>121</v>
      </c>
      <c r="H170" s="229">
        <v>2</v>
      </c>
      <c r="I170" s="230"/>
      <c r="J170" s="231">
        <f>ROUND(I170*H170,2)</f>
        <v>0</v>
      </c>
      <c r="K170" s="227" t="s">
        <v>1</v>
      </c>
      <c r="L170" s="40"/>
      <c r="M170" s="232" t="s">
        <v>1</v>
      </c>
      <c r="N170" s="233" t="s">
        <v>40</v>
      </c>
      <c r="O170" s="87"/>
      <c r="P170" s="202">
        <f>O170*H170</f>
        <v>0</v>
      </c>
      <c r="Q170" s="202">
        <v>0</v>
      </c>
      <c r="R170" s="202">
        <f>Q170*H170</f>
        <v>0</v>
      </c>
      <c r="S170" s="202">
        <v>0</v>
      </c>
      <c r="T170" s="20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4" t="s">
        <v>125</v>
      </c>
      <c r="AT170" s="204" t="s">
        <v>191</v>
      </c>
      <c r="AU170" s="204" t="s">
        <v>83</v>
      </c>
      <c r="AY170" s="13" t="s">
        <v>124</v>
      </c>
      <c r="BE170" s="205">
        <f>IF(N170="základní",J170,0)</f>
        <v>0</v>
      </c>
      <c r="BF170" s="205">
        <f>IF(N170="snížená",J170,0)</f>
        <v>0</v>
      </c>
      <c r="BG170" s="205">
        <f>IF(N170="zákl. přenesená",J170,0)</f>
        <v>0</v>
      </c>
      <c r="BH170" s="205">
        <f>IF(N170="sníž. přenesená",J170,0)</f>
        <v>0</v>
      </c>
      <c r="BI170" s="205">
        <f>IF(N170="nulová",J170,0)</f>
        <v>0</v>
      </c>
      <c r="BJ170" s="13" t="s">
        <v>83</v>
      </c>
      <c r="BK170" s="205">
        <f>ROUND(I170*H170,2)</f>
        <v>0</v>
      </c>
      <c r="BL170" s="13" t="s">
        <v>125</v>
      </c>
      <c r="BM170" s="204" t="s">
        <v>190</v>
      </c>
    </row>
    <row r="171" s="2" customFormat="1">
      <c r="A171" s="34"/>
      <c r="B171" s="35"/>
      <c r="C171" s="36"/>
      <c r="D171" s="206" t="s">
        <v>127</v>
      </c>
      <c r="E171" s="36"/>
      <c r="F171" s="207" t="s">
        <v>431</v>
      </c>
      <c r="G171" s="36"/>
      <c r="H171" s="36"/>
      <c r="I171" s="208"/>
      <c r="J171" s="36"/>
      <c r="K171" s="36"/>
      <c r="L171" s="40"/>
      <c r="M171" s="209"/>
      <c r="N171" s="210"/>
      <c r="O171" s="87"/>
      <c r="P171" s="87"/>
      <c r="Q171" s="87"/>
      <c r="R171" s="87"/>
      <c r="S171" s="87"/>
      <c r="T171" s="88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3" t="s">
        <v>127</v>
      </c>
      <c r="AU171" s="13" t="s">
        <v>83</v>
      </c>
    </row>
    <row r="172" s="2" customFormat="1" ht="37.8" customHeight="1">
      <c r="A172" s="34"/>
      <c r="B172" s="35"/>
      <c r="C172" s="225" t="s">
        <v>222</v>
      </c>
      <c r="D172" s="225" t="s">
        <v>191</v>
      </c>
      <c r="E172" s="226" t="s">
        <v>432</v>
      </c>
      <c r="F172" s="227" t="s">
        <v>433</v>
      </c>
      <c r="G172" s="228" t="s">
        <v>121</v>
      </c>
      <c r="H172" s="229">
        <v>1</v>
      </c>
      <c r="I172" s="230"/>
      <c r="J172" s="231">
        <f>ROUND(I172*H172,2)</f>
        <v>0</v>
      </c>
      <c r="K172" s="227" t="s">
        <v>1</v>
      </c>
      <c r="L172" s="40"/>
      <c r="M172" s="232" t="s">
        <v>1</v>
      </c>
      <c r="N172" s="233" t="s">
        <v>40</v>
      </c>
      <c r="O172" s="87"/>
      <c r="P172" s="202">
        <f>O172*H172</f>
        <v>0</v>
      </c>
      <c r="Q172" s="202">
        <v>0</v>
      </c>
      <c r="R172" s="202">
        <f>Q172*H172</f>
        <v>0</v>
      </c>
      <c r="S172" s="202">
        <v>0</v>
      </c>
      <c r="T172" s="203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4" t="s">
        <v>125</v>
      </c>
      <c r="AT172" s="204" t="s">
        <v>191</v>
      </c>
      <c r="AU172" s="204" t="s">
        <v>83</v>
      </c>
      <c r="AY172" s="13" t="s">
        <v>124</v>
      </c>
      <c r="BE172" s="205">
        <f>IF(N172="základní",J172,0)</f>
        <v>0</v>
      </c>
      <c r="BF172" s="205">
        <f>IF(N172="snížená",J172,0)</f>
        <v>0</v>
      </c>
      <c r="BG172" s="205">
        <f>IF(N172="zákl. přenesená",J172,0)</f>
        <v>0</v>
      </c>
      <c r="BH172" s="205">
        <f>IF(N172="sníž. přenesená",J172,0)</f>
        <v>0</v>
      </c>
      <c r="BI172" s="205">
        <f>IF(N172="nulová",J172,0)</f>
        <v>0</v>
      </c>
      <c r="BJ172" s="13" t="s">
        <v>83</v>
      </c>
      <c r="BK172" s="205">
        <f>ROUND(I172*H172,2)</f>
        <v>0</v>
      </c>
      <c r="BL172" s="13" t="s">
        <v>125</v>
      </c>
      <c r="BM172" s="204" t="s">
        <v>350</v>
      </c>
    </row>
    <row r="173" s="2" customFormat="1">
      <c r="A173" s="34"/>
      <c r="B173" s="35"/>
      <c r="C173" s="36"/>
      <c r="D173" s="206" t="s">
        <v>127</v>
      </c>
      <c r="E173" s="36"/>
      <c r="F173" s="207" t="s">
        <v>433</v>
      </c>
      <c r="G173" s="36"/>
      <c r="H173" s="36"/>
      <c r="I173" s="208"/>
      <c r="J173" s="36"/>
      <c r="K173" s="36"/>
      <c r="L173" s="40"/>
      <c r="M173" s="209"/>
      <c r="N173" s="210"/>
      <c r="O173" s="87"/>
      <c r="P173" s="87"/>
      <c r="Q173" s="87"/>
      <c r="R173" s="87"/>
      <c r="S173" s="87"/>
      <c r="T173" s="88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3" t="s">
        <v>127</v>
      </c>
      <c r="AU173" s="13" t="s">
        <v>83</v>
      </c>
    </row>
    <row r="174" s="2" customFormat="1" ht="66.75" customHeight="1">
      <c r="A174" s="34"/>
      <c r="B174" s="35"/>
      <c r="C174" s="225" t="s">
        <v>232</v>
      </c>
      <c r="D174" s="225" t="s">
        <v>191</v>
      </c>
      <c r="E174" s="226" t="s">
        <v>434</v>
      </c>
      <c r="F174" s="227" t="s">
        <v>435</v>
      </c>
      <c r="G174" s="228" t="s">
        <v>121</v>
      </c>
      <c r="H174" s="229">
        <v>4</v>
      </c>
      <c r="I174" s="230"/>
      <c r="J174" s="231">
        <f>ROUND(I174*H174,2)</f>
        <v>0</v>
      </c>
      <c r="K174" s="227" t="s">
        <v>1</v>
      </c>
      <c r="L174" s="40"/>
      <c r="M174" s="232" t="s">
        <v>1</v>
      </c>
      <c r="N174" s="233" t="s">
        <v>40</v>
      </c>
      <c r="O174" s="87"/>
      <c r="P174" s="202">
        <f>O174*H174</f>
        <v>0</v>
      </c>
      <c r="Q174" s="202">
        <v>0</v>
      </c>
      <c r="R174" s="202">
        <f>Q174*H174</f>
        <v>0</v>
      </c>
      <c r="S174" s="202">
        <v>0</v>
      </c>
      <c r="T174" s="203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4" t="s">
        <v>125</v>
      </c>
      <c r="AT174" s="204" t="s">
        <v>191</v>
      </c>
      <c r="AU174" s="204" t="s">
        <v>83</v>
      </c>
      <c r="AY174" s="13" t="s">
        <v>124</v>
      </c>
      <c r="BE174" s="205">
        <f>IF(N174="základní",J174,0)</f>
        <v>0</v>
      </c>
      <c r="BF174" s="205">
        <f>IF(N174="snížená",J174,0)</f>
        <v>0</v>
      </c>
      <c r="BG174" s="205">
        <f>IF(N174="zákl. přenesená",J174,0)</f>
        <v>0</v>
      </c>
      <c r="BH174" s="205">
        <f>IF(N174="sníž. přenesená",J174,0)</f>
        <v>0</v>
      </c>
      <c r="BI174" s="205">
        <f>IF(N174="nulová",J174,0)</f>
        <v>0</v>
      </c>
      <c r="BJ174" s="13" t="s">
        <v>83</v>
      </c>
      <c r="BK174" s="205">
        <f>ROUND(I174*H174,2)</f>
        <v>0</v>
      </c>
      <c r="BL174" s="13" t="s">
        <v>125</v>
      </c>
      <c r="BM174" s="204" t="s">
        <v>436</v>
      </c>
    </row>
    <row r="175" s="2" customFormat="1">
      <c r="A175" s="34"/>
      <c r="B175" s="35"/>
      <c r="C175" s="36"/>
      <c r="D175" s="206" t="s">
        <v>127</v>
      </c>
      <c r="E175" s="36"/>
      <c r="F175" s="207" t="s">
        <v>437</v>
      </c>
      <c r="G175" s="36"/>
      <c r="H175" s="36"/>
      <c r="I175" s="208"/>
      <c r="J175" s="36"/>
      <c r="K175" s="36"/>
      <c r="L175" s="40"/>
      <c r="M175" s="209"/>
      <c r="N175" s="210"/>
      <c r="O175" s="87"/>
      <c r="P175" s="87"/>
      <c r="Q175" s="87"/>
      <c r="R175" s="87"/>
      <c r="S175" s="87"/>
      <c r="T175" s="88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3" t="s">
        <v>127</v>
      </c>
      <c r="AU175" s="13" t="s">
        <v>83</v>
      </c>
    </row>
    <row r="176" s="2" customFormat="1" ht="44.25" customHeight="1">
      <c r="A176" s="34"/>
      <c r="B176" s="35"/>
      <c r="C176" s="225" t="s">
        <v>237</v>
      </c>
      <c r="D176" s="225" t="s">
        <v>191</v>
      </c>
      <c r="E176" s="226" t="s">
        <v>438</v>
      </c>
      <c r="F176" s="227" t="s">
        <v>439</v>
      </c>
      <c r="G176" s="228" t="s">
        <v>194</v>
      </c>
      <c r="H176" s="229">
        <v>20</v>
      </c>
      <c r="I176" s="230"/>
      <c r="J176" s="231">
        <f>ROUND(I176*H176,2)</f>
        <v>0</v>
      </c>
      <c r="K176" s="227" t="s">
        <v>1</v>
      </c>
      <c r="L176" s="40"/>
      <c r="M176" s="232" t="s">
        <v>1</v>
      </c>
      <c r="N176" s="233" t="s">
        <v>40</v>
      </c>
      <c r="O176" s="87"/>
      <c r="P176" s="202">
        <f>O176*H176</f>
        <v>0</v>
      </c>
      <c r="Q176" s="202">
        <v>0</v>
      </c>
      <c r="R176" s="202">
        <f>Q176*H176</f>
        <v>0</v>
      </c>
      <c r="S176" s="202">
        <v>0</v>
      </c>
      <c r="T176" s="20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4" t="s">
        <v>125</v>
      </c>
      <c r="AT176" s="204" t="s">
        <v>191</v>
      </c>
      <c r="AU176" s="204" t="s">
        <v>83</v>
      </c>
      <c r="AY176" s="13" t="s">
        <v>124</v>
      </c>
      <c r="BE176" s="205">
        <f>IF(N176="základní",J176,0)</f>
        <v>0</v>
      </c>
      <c r="BF176" s="205">
        <f>IF(N176="snížená",J176,0)</f>
        <v>0</v>
      </c>
      <c r="BG176" s="205">
        <f>IF(N176="zákl. přenesená",J176,0)</f>
        <v>0</v>
      </c>
      <c r="BH176" s="205">
        <f>IF(N176="sníž. přenesená",J176,0)</f>
        <v>0</v>
      </c>
      <c r="BI176" s="205">
        <f>IF(N176="nulová",J176,0)</f>
        <v>0</v>
      </c>
      <c r="BJ176" s="13" t="s">
        <v>83</v>
      </c>
      <c r="BK176" s="205">
        <f>ROUND(I176*H176,2)</f>
        <v>0</v>
      </c>
      <c r="BL176" s="13" t="s">
        <v>125</v>
      </c>
      <c r="BM176" s="204" t="s">
        <v>440</v>
      </c>
    </row>
    <row r="177" s="2" customFormat="1">
      <c r="A177" s="34"/>
      <c r="B177" s="35"/>
      <c r="C177" s="36"/>
      <c r="D177" s="206" t="s">
        <v>127</v>
      </c>
      <c r="E177" s="36"/>
      <c r="F177" s="207" t="s">
        <v>439</v>
      </c>
      <c r="G177" s="36"/>
      <c r="H177" s="36"/>
      <c r="I177" s="208"/>
      <c r="J177" s="36"/>
      <c r="K177" s="36"/>
      <c r="L177" s="40"/>
      <c r="M177" s="209"/>
      <c r="N177" s="210"/>
      <c r="O177" s="87"/>
      <c r="P177" s="87"/>
      <c r="Q177" s="87"/>
      <c r="R177" s="87"/>
      <c r="S177" s="87"/>
      <c r="T177" s="88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3" t="s">
        <v>127</v>
      </c>
      <c r="AU177" s="13" t="s">
        <v>83</v>
      </c>
    </row>
    <row r="178" s="2" customFormat="1" ht="44.25" customHeight="1">
      <c r="A178" s="34"/>
      <c r="B178" s="35"/>
      <c r="C178" s="225" t="s">
        <v>242</v>
      </c>
      <c r="D178" s="225" t="s">
        <v>191</v>
      </c>
      <c r="E178" s="226" t="s">
        <v>441</v>
      </c>
      <c r="F178" s="227" t="s">
        <v>442</v>
      </c>
      <c r="G178" s="228" t="s">
        <v>121</v>
      </c>
      <c r="H178" s="229">
        <v>1</v>
      </c>
      <c r="I178" s="230"/>
      <c r="J178" s="231">
        <f>ROUND(I178*H178,2)</f>
        <v>0</v>
      </c>
      <c r="K178" s="227" t="s">
        <v>1</v>
      </c>
      <c r="L178" s="40"/>
      <c r="M178" s="232" t="s">
        <v>1</v>
      </c>
      <c r="N178" s="233" t="s">
        <v>40</v>
      </c>
      <c r="O178" s="87"/>
      <c r="P178" s="202">
        <f>O178*H178</f>
        <v>0</v>
      </c>
      <c r="Q178" s="202">
        <v>0</v>
      </c>
      <c r="R178" s="202">
        <f>Q178*H178</f>
        <v>0</v>
      </c>
      <c r="S178" s="202">
        <v>0</v>
      </c>
      <c r="T178" s="203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4" t="s">
        <v>125</v>
      </c>
      <c r="AT178" s="204" t="s">
        <v>191</v>
      </c>
      <c r="AU178" s="204" t="s">
        <v>83</v>
      </c>
      <c r="AY178" s="13" t="s">
        <v>124</v>
      </c>
      <c r="BE178" s="205">
        <f>IF(N178="základní",J178,0)</f>
        <v>0</v>
      </c>
      <c r="BF178" s="205">
        <f>IF(N178="snížená",J178,0)</f>
        <v>0</v>
      </c>
      <c r="BG178" s="205">
        <f>IF(N178="zákl. přenesená",J178,0)</f>
        <v>0</v>
      </c>
      <c r="BH178" s="205">
        <f>IF(N178="sníž. přenesená",J178,0)</f>
        <v>0</v>
      </c>
      <c r="BI178" s="205">
        <f>IF(N178="nulová",J178,0)</f>
        <v>0</v>
      </c>
      <c r="BJ178" s="13" t="s">
        <v>83</v>
      </c>
      <c r="BK178" s="205">
        <f>ROUND(I178*H178,2)</f>
        <v>0</v>
      </c>
      <c r="BL178" s="13" t="s">
        <v>125</v>
      </c>
      <c r="BM178" s="204" t="s">
        <v>443</v>
      </c>
    </row>
    <row r="179" s="2" customFormat="1">
      <c r="A179" s="34"/>
      <c r="B179" s="35"/>
      <c r="C179" s="36"/>
      <c r="D179" s="206" t="s">
        <v>127</v>
      </c>
      <c r="E179" s="36"/>
      <c r="F179" s="207" t="s">
        <v>442</v>
      </c>
      <c r="G179" s="36"/>
      <c r="H179" s="36"/>
      <c r="I179" s="208"/>
      <c r="J179" s="36"/>
      <c r="K179" s="36"/>
      <c r="L179" s="40"/>
      <c r="M179" s="209"/>
      <c r="N179" s="210"/>
      <c r="O179" s="87"/>
      <c r="P179" s="87"/>
      <c r="Q179" s="87"/>
      <c r="R179" s="87"/>
      <c r="S179" s="87"/>
      <c r="T179" s="88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3" t="s">
        <v>127</v>
      </c>
      <c r="AU179" s="13" t="s">
        <v>83</v>
      </c>
    </row>
    <row r="180" s="2" customFormat="1" ht="62.7" customHeight="1">
      <c r="A180" s="34"/>
      <c r="B180" s="35"/>
      <c r="C180" s="225" t="s">
        <v>246</v>
      </c>
      <c r="D180" s="225" t="s">
        <v>191</v>
      </c>
      <c r="E180" s="226" t="s">
        <v>444</v>
      </c>
      <c r="F180" s="227" t="s">
        <v>445</v>
      </c>
      <c r="G180" s="228" t="s">
        <v>194</v>
      </c>
      <c r="H180" s="229">
        <v>40</v>
      </c>
      <c r="I180" s="230"/>
      <c r="J180" s="231">
        <f>ROUND(I180*H180,2)</f>
        <v>0</v>
      </c>
      <c r="K180" s="227" t="s">
        <v>1</v>
      </c>
      <c r="L180" s="40"/>
      <c r="M180" s="232" t="s">
        <v>1</v>
      </c>
      <c r="N180" s="233" t="s">
        <v>40</v>
      </c>
      <c r="O180" s="87"/>
      <c r="P180" s="202">
        <f>O180*H180</f>
        <v>0</v>
      </c>
      <c r="Q180" s="202">
        <v>0</v>
      </c>
      <c r="R180" s="202">
        <f>Q180*H180</f>
        <v>0</v>
      </c>
      <c r="S180" s="202">
        <v>0</v>
      </c>
      <c r="T180" s="203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4" t="s">
        <v>125</v>
      </c>
      <c r="AT180" s="204" t="s">
        <v>191</v>
      </c>
      <c r="AU180" s="204" t="s">
        <v>83</v>
      </c>
      <c r="AY180" s="13" t="s">
        <v>124</v>
      </c>
      <c r="BE180" s="205">
        <f>IF(N180="základní",J180,0)</f>
        <v>0</v>
      </c>
      <c r="BF180" s="205">
        <f>IF(N180="snížená",J180,0)</f>
        <v>0</v>
      </c>
      <c r="BG180" s="205">
        <f>IF(N180="zákl. přenesená",J180,0)</f>
        <v>0</v>
      </c>
      <c r="BH180" s="205">
        <f>IF(N180="sníž. přenesená",J180,0)</f>
        <v>0</v>
      </c>
      <c r="BI180" s="205">
        <f>IF(N180="nulová",J180,0)</f>
        <v>0</v>
      </c>
      <c r="BJ180" s="13" t="s">
        <v>83</v>
      </c>
      <c r="BK180" s="205">
        <f>ROUND(I180*H180,2)</f>
        <v>0</v>
      </c>
      <c r="BL180" s="13" t="s">
        <v>125</v>
      </c>
      <c r="BM180" s="204" t="s">
        <v>446</v>
      </c>
    </row>
    <row r="181" s="2" customFormat="1">
      <c r="A181" s="34"/>
      <c r="B181" s="35"/>
      <c r="C181" s="36"/>
      <c r="D181" s="206" t="s">
        <v>127</v>
      </c>
      <c r="E181" s="36"/>
      <c r="F181" s="207" t="s">
        <v>445</v>
      </c>
      <c r="G181" s="36"/>
      <c r="H181" s="36"/>
      <c r="I181" s="208"/>
      <c r="J181" s="36"/>
      <c r="K181" s="36"/>
      <c r="L181" s="40"/>
      <c r="M181" s="209"/>
      <c r="N181" s="210"/>
      <c r="O181" s="87"/>
      <c r="P181" s="87"/>
      <c r="Q181" s="87"/>
      <c r="R181" s="87"/>
      <c r="S181" s="87"/>
      <c r="T181" s="88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3" t="s">
        <v>127</v>
      </c>
      <c r="AU181" s="13" t="s">
        <v>83</v>
      </c>
    </row>
    <row r="182" s="2" customFormat="1" ht="24.15" customHeight="1">
      <c r="A182" s="34"/>
      <c r="B182" s="35"/>
      <c r="C182" s="225" t="s">
        <v>250</v>
      </c>
      <c r="D182" s="225" t="s">
        <v>191</v>
      </c>
      <c r="E182" s="226" t="s">
        <v>447</v>
      </c>
      <c r="F182" s="227" t="s">
        <v>448</v>
      </c>
      <c r="G182" s="228" t="s">
        <v>121</v>
      </c>
      <c r="H182" s="229">
        <v>14</v>
      </c>
      <c r="I182" s="230"/>
      <c r="J182" s="231">
        <f>ROUND(I182*H182,2)</f>
        <v>0</v>
      </c>
      <c r="K182" s="227" t="s">
        <v>1</v>
      </c>
      <c r="L182" s="40"/>
      <c r="M182" s="232" t="s">
        <v>1</v>
      </c>
      <c r="N182" s="233" t="s">
        <v>40</v>
      </c>
      <c r="O182" s="87"/>
      <c r="P182" s="202">
        <f>O182*H182</f>
        <v>0</v>
      </c>
      <c r="Q182" s="202">
        <v>0</v>
      </c>
      <c r="R182" s="202">
        <f>Q182*H182</f>
        <v>0</v>
      </c>
      <c r="S182" s="202">
        <v>0</v>
      </c>
      <c r="T182" s="203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4" t="s">
        <v>125</v>
      </c>
      <c r="AT182" s="204" t="s">
        <v>191</v>
      </c>
      <c r="AU182" s="204" t="s">
        <v>83</v>
      </c>
      <c r="AY182" s="13" t="s">
        <v>124</v>
      </c>
      <c r="BE182" s="205">
        <f>IF(N182="základní",J182,0)</f>
        <v>0</v>
      </c>
      <c r="BF182" s="205">
        <f>IF(N182="snížená",J182,0)</f>
        <v>0</v>
      </c>
      <c r="BG182" s="205">
        <f>IF(N182="zákl. přenesená",J182,0)</f>
        <v>0</v>
      </c>
      <c r="BH182" s="205">
        <f>IF(N182="sníž. přenesená",J182,0)</f>
        <v>0</v>
      </c>
      <c r="BI182" s="205">
        <f>IF(N182="nulová",J182,0)</f>
        <v>0</v>
      </c>
      <c r="BJ182" s="13" t="s">
        <v>83</v>
      </c>
      <c r="BK182" s="205">
        <f>ROUND(I182*H182,2)</f>
        <v>0</v>
      </c>
      <c r="BL182" s="13" t="s">
        <v>125</v>
      </c>
      <c r="BM182" s="204" t="s">
        <v>449</v>
      </c>
    </row>
    <row r="183" s="2" customFormat="1">
      <c r="A183" s="34"/>
      <c r="B183" s="35"/>
      <c r="C183" s="36"/>
      <c r="D183" s="206" t="s">
        <v>127</v>
      </c>
      <c r="E183" s="36"/>
      <c r="F183" s="207" t="s">
        <v>448</v>
      </c>
      <c r="G183" s="36"/>
      <c r="H183" s="36"/>
      <c r="I183" s="208"/>
      <c r="J183" s="36"/>
      <c r="K183" s="36"/>
      <c r="L183" s="40"/>
      <c r="M183" s="209"/>
      <c r="N183" s="210"/>
      <c r="O183" s="87"/>
      <c r="P183" s="87"/>
      <c r="Q183" s="87"/>
      <c r="R183" s="87"/>
      <c r="S183" s="87"/>
      <c r="T183" s="88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3" t="s">
        <v>127</v>
      </c>
      <c r="AU183" s="13" t="s">
        <v>83</v>
      </c>
    </row>
    <row r="184" s="11" customFormat="1" ht="25.92" customHeight="1">
      <c r="A184" s="11"/>
      <c r="B184" s="211"/>
      <c r="C184" s="212"/>
      <c r="D184" s="213" t="s">
        <v>74</v>
      </c>
      <c r="E184" s="214" t="s">
        <v>450</v>
      </c>
      <c r="F184" s="214" t="s">
        <v>451</v>
      </c>
      <c r="G184" s="212"/>
      <c r="H184" s="212"/>
      <c r="I184" s="215"/>
      <c r="J184" s="216">
        <f>BK184</f>
        <v>0</v>
      </c>
      <c r="K184" s="212"/>
      <c r="L184" s="217"/>
      <c r="M184" s="218"/>
      <c r="N184" s="219"/>
      <c r="O184" s="219"/>
      <c r="P184" s="220">
        <f>SUM(P185:P196)</f>
        <v>0</v>
      </c>
      <c r="Q184" s="219"/>
      <c r="R184" s="220">
        <f>SUM(R185:R196)</f>
        <v>0</v>
      </c>
      <c r="S184" s="219"/>
      <c r="T184" s="221">
        <f>SUM(T185:T196)</f>
        <v>0</v>
      </c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R184" s="222" t="s">
        <v>83</v>
      </c>
      <c r="AT184" s="223" t="s">
        <v>74</v>
      </c>
      <c r="AU184" s="223" t="s">
        <v>75</v>
      </c>
      <c r="AY184" s="222" t="s">
        <v>124</v>
      </c>
      <c r="BK184" s="224">
        <f>SUM(BK185:BK196)</f>
        <v>0</v>
      </c>
    </row>
    <row r="185" s="2" customFormat="1" ht="44.25" customHeight="1">
      <c r="A185" s="34"/>
      <c r="B185" s="35"/>
      <c r="C185" s="225" t="s">
        <v>257</v>
      </c>
      <c r="D185" s="225" t="s">
        <v>191</v>
      </c>
      <c r="E185" s="226" t="s">
        <v>452</v>
      </c>
      <c r="F185" s="227" t="s">
        <v>453</v>
      </c>
      <c r="G185" s="228" t="s">
        <v>121</v>
      </c>
      <c r="H185" s="229">
        <v>1</v>
      </c>
      <c r="I185" s="230"/>
      <c r="J185" s="231">
        <f>ROUND(I185*H185,2)</f>
        <v>0</v>
      </c>
      <c r="K185" s="227" t="s">
        <v>1</v>
      </c>
      <c r="L185" s="40"/>
      <c r="M185" s="232" t="s">
        <v>1</v>
      </c>
      <c r="N185" s="233" t="s">
        <v>40</v>
      </c>
      <c r="O185" s="87"/>
      <c r="P185" s="202">
        <f>O185*H185</f>
        <v>0</v>
      </c>
      <c r="Q185" s="202">
        <v>0</v>
      </c>
      <c r="R185" s="202">
        <f>Q185*H185</f>
        <v>0</v>
      </c>
      <c r="S185" s="202">
        <v>0</v>
      </c>
      <c r="T185" s="203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4" t="s">
        <v>125</v>
      </c>
      <c r="AT185" s="204" t="s">
        <v>191</v>
      </c>
      <c r="AU185" s="204" t="s">
        <v>83</v>
      </c>
      <c r="AY185" s="13" t="s">
        <v>124</v>
      </c>
      <c r="BE185" s="205">
        <f>IF(N185="základní",J185,0)</f>
        <v>0</v>
      </c>
      <c r="BF185" s="205">
        <f>IF(N185="snížená",J185,0)</f>
        <v>0</v>
      </c>
      <c r="BG185" s="205">
        <f>IF(N185="zákl. přenesená",J185,0)</f>
        <v>0</v>
      </c>
      <c r="BH185" s="205">
        <f>IF(N185="sníž. přenesená",J185,0)</f>
        <v>0</v>
      </c>
      <c r="BI185" s="205">
        <f>IF(N185="nulová",J185,0)</f>
        <v>0</v>
      </c>
      <c r="BJ185" s="13" t="s">
        <v>83</v>
      </c>
      <c r="BK185" s="205">
        <f>ROUND(I185*H185,2)</f>
        <v>0</v>
      </c>
      <c r="BL185" s="13" t="s">
        <v>125</v>
      </c>
      <c r="BM185" s="204" t="s">
        <v>454</v>
      </c>
    </row>
    <row r="186" s="2" customFormat="1">
      <c r="A186" s="34"/>
      <c r="B186" s="35"/>
      <c r="C186" s="36"/>
      <c r="D186" s="206" t="s">
        <v>127</v>
      </c>
      <c r="E186" s="36"/>
      <c r="F186" s="207" t="s">
        <v>453</v>
      </c>
      <c r="G186" s="36"/>
      <c r="H186" s="36"/>
      <c r="I186" s="208"/>
      <c r="J186" s="36"/>
      <c r="K186" s="36"/>
      <c r="L186" s="40"/>
      <c r="M186" s="209"/>
      <c r="N186" s="210"/>
      <c r="O186" s="87"/>
      <c r="P186" s="87"/>
      <c r="Q186" s="87"/>
      <c r="R186" s="87"/>
      <c r="S186" s="87"/>
      <c r="T186" s="88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3" t="s">
        <v>127</v>
      </c>
      <c r="AU186" s="13" t="s">
        <v>83</v>
      </c>
    </row>
    <row r="187" s="2" customFormat="1" ht="16.5" customHeight="1">
      <c r="A187" s="34"/>
      <c r="B187" s="35"/>
      <c r="C187" s="225" t="s">
        <v>261</v>
      </c>
      <c r="D187" s="225" t="s">
        <v>191</v>
      </c>
      <c r="E187" s="226" t="s">
        <v>455</v>
      </c>
      <c r="F187" s="227" t="s">
        <v>456</v>
      </c>
      <c r="G187" s="228" t="s">
        <v>121</v>
      </c>
      <c r="H187" s="229">
        <v>1</v>
      </c>
      <c r="I187" s="230"/>
      <c r="J187" s="231">
        <f>ROUND(I187*H187,2)</f>
        <v>0</v>
      </c>
      <c r="K187" s="227" t="s">
        <v>1</v>
      </c>
      <c r="L187" s="40"/>
      <c r="M187" s="232" t="s">
        <v>1</v>
      </c>
      <c r="N187" s="233" t="s">
        <v>40</v>
      </c>
      <c r="O187" s="87"/>
      <c r="P187" s="202">
        <f>O187*H187</f>
        <v>0</v>
      </c>
      <c r="Q187" s="202">
        <v>0</v>
      </c>
      <c r="R187" s="202">
        <f>Q187*H187</f>
        <v>0</v>
      </c>
      <c r="S187" s="202">
        <v>0</v>
      </c>
      <c r="T187" s="203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4" t="s">
        <v>125</v>
      </c>
      <c r="AT187" s="204" t="s">
        <v>191</v>
      </c>
      <c r="AU187" s="204" t="s">
        <v>83</v>
      </c>
      <c r="AY187" s="13" t="s">
        <v>124</v>
      </c>
      <c r="BE187" s="205">
        <f>IF(N187="základní",J187,0)</f>
        <v>0</v>
      </c>
      <c r="BF187" s="205">
        <f>IF(N187="snížená",J187,0)</f>
        <v>0</v>
      </c>
      <c r="BG187" s="205">
        <f>IF(N187="zákl. přenesená",J187,0)</f>
        <v>0</v>
      </c>
      <c r="BH187" s="205">
        <f>IF(N187="sníž. přenesená",J187,0)</f>
        <v>0</v>
      </c>
      <c r="BI187" s="205">
        <f>IF(N187="nulová",J187,0)</f>
        <v>0</v>
      </c>
      <c r="BJ187" s="13" t="s">
        <v>83</v>
      </c>
      <c r="BK187" s="205">
        <f>ROUND(I187*H187,2)</f>
        <v>0</v>
      </c>
      <c r="BL187" s="13" t="s">
        <v>125</v>
      </c>
      <c r="BM187" s="204" t="s">
        <v>457</v>
      </c>
    </row>
    <row r="188" s="2" customFormat="1">
      <c r="A188" s="34"/>
      <c r="B188" s="35"/>
      <c r="C188" s="36"/>
      <c r="D188" s="206" t="s">
        <v>127</v>
      </c>
      <c r="E188" s="36"/>
      <c r="F188" s="207" t="s">
        <v>456</v>
      </c>
      <c r="G188" s="36"/>
      <c r="H188" s="36"/>
      <c r="I188" s="208"/>
      <c r="J188" s="36"/>
      <c r="K188" s="36"/>
      <c r="L188" s="40"/>
      <c r="M188" s="209"/>
      <c r="N188" s="210"/>
      <c r="O188" s="87"/>
      <c r="P188" s="87"/>
      <c r="Q188" s="87"/>
      <c r="R188" s="87"/>
      <c r="S188" s="87"/>
      <c r="T188" s="88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3" t="s">
        <v>127</v>
      </c>
      <c r="AU188" s="13" t="s">
        <v>83</v>
      </c>
    </row>
    <row r="189" s="2" customFormat="1" ht="24.15" customHeight="1">
      <c r="A189" s="34"/>
      <c r="B189" s="35"/>
      <c r="C189" s="225" t="s">
        <v>265</v>
      </c>
      <c r="D189" s="225" t="s">
        <v>191</v>
      </c>
      <c r="E189" s="226" t="s">
        <v>458</v>
      </c>
      <c r="F189" s="227" t="s">
        <v>459</v>
      </c>
      <c r="G189" s="228" t="s">
        <v>121</v>
      </c>
      <c r="H189" s="229">
        <v>1</v>
      </c>
      <c r="I189" s="230"/>
      <c r="J189" s="231">
        <f>ROUND(I189*H189,2)</f>
        <v>0</v>
      </c>
      <c r="K189" s="227" t="s">
        <v>1</v>
      </c>
      <c r="L189" s="40"/>
      <c r="M189" s="232" t="s">
        <v>1</v>
      </c>
      <c r="N189" s="233" t="s">
        <v>40</v>
      </c>
      <c r="O189" s="87"/>
      <c r="P189" s="202">
        <f>O189*H189</f>
        <v>0</v>
      </c>
      <c r="Q189" s="202">
        <v>0</v>
      </c>
      <c r="R189" s="202">
        <f>Q189*H189</f>
        <v>0</v>
      </c>
      <c r="S189" s="202">
        <v>0</v>
      </c>
      <c r="T189" s="203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4" t="s">
        <v>125</v>
      </c>
      <c r="AT189" s="204" t="s">
        <v>191</v>
      </c>
      <c r="AU189" s="204" t="s">
        <v>83</v>
      </c>
      <c r="AY189" s="13" t="s">
        <v>124</v>
      </c>
      <c r="BE189" s="205">
        <f>IF(N189="základní",J189,0)</f>
        <v>0</v>
      </c>
      <c r="BF189" s="205">
        <f>IF(N189="snížená",J189,0)</f>
        <v>0</v>
      </c>
      <c r="BG189" s="205">
        <f>IF(N189="zákl. přenesená",J189,0)</f>
        <v>0</v>
      </c>
      <c r="BH189" s="205">
        <f>IF(N189="sníž. přenesená",J189,0)</f>
        <v>0</v>
      </c>
      <c r="BI189" s="205">
        <f>IF(N189="nulová",J189,0)</f>
        <v>0</v>
      </c>
      <c r="BJ189" s="13" t="s">
        <v>83</v>
      </c>
      <c r="BK189" s="205">
        <f>ROUND(I189*H189,2)</f>
        <v>0</v>
      </c>
      <c r="BL189" s="13" t="s">
        <v>125</v>
      </c>
      <c r="BM189" s="204" t="s">
        <v>460</v>
      </c>
    </row>
    <row r="190" s="2" customFormat="1">
      <c r="A190" s="34"/>
      <c r="B190" s="35"/>
      <c r="C190" s="36"/>
      <c r="D190" s="206" t="s">
        <v>127</v>
      </c>
      <c r="E190" s="36"/>
      <c r="F190" s="207" t="s">
        <v>459</v>
      </c>
      <c r="G190" s="36"/>
      <c r="H190" s="36"/>
      <c r="I190" s="208"/>
      <c r="J190" s="36"/>
      <c r="K190" s="36"/>
      <c r="L190" s="40"/>
      <c r="M190" s="209"/>
      <c r="N190" s="210"/>
      <c r="O190" s="87"/>
      <c r="P190" s="87"/>
      <c r="Q190" s="87"/>
      <c r="R190" s="87"/>
      <c r="S190" s="87"/>
      <c r="T190" s="88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3" t="s">
        <v>127</v>
      </c>
      <c r="AU190" s="13" t="s">
        <v>83</v>
      </c>
    </row>
    <row r="191" s="2" customFormat="1" ht="24.15" customHeight="1">
      <c r="A191" s="34"/>
      <c r="B191" s="35"/>
      <c r="C191" s="225" t="s">
        <v>307</v>
      </c>
      <c r="D191" s="225" t="s">
        <v>191</v>
      </c>
      <c r="E191" s="226" t="s">
        <v>461</v>
      </c>
      <c r="F191" s="227" t="s">
        <v>462</v>
      </c>
      <c r="G191" s="228" t="s">
        <v>121</v>
      </c>
      <c r="H191" s="229">
        <v>10</v>
      </c>
      <c r="I191" s="230"/>
      <c r="J191" s="231">
        <f>ROUND(I191*H191,2)</f>
        <v>0</v>
      </c>
      <c r="K191" s="227" t="s">
        <v>1</v>
      </c>
      <c r="L191" s="40"/>
      <c r="M191" s="232" t="s">
        <v>1</v>
      </c>
      <c r="N191" s="233" t="s">
        <v>40</v>
      </c>
      <c r="O191" s="87"/>
      <c r="P191" s="202">
        <f>O191*H191</f>
        <v>0</v>
      </c>
      <c r="Q191" s="202">
        <v>0</v>
      </c>
      <c r="R191" s="202">
        <f>Q191*H191</f>
        <v>0</v>
      </c>
      <c r="S191" s="202">
        <v>0</v>
      </c>
      <c r="T191" s="203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4" t="s">
        <v>125</v>
      </c>
      <c r="AT191" s="204" t="s">
        <v>191</v>
      </c>
      <c r="AU191" s="204" t="s">
        <v>83</v>
      </c>
      <c r="AY191" s="13" t="s">
        <v>124</v>
      </c>
      <c r="BE191" s="205">
        <f>IF(N191="základní",J191,0)</f>
        <v>0</v>
      </c>
      <c r="BF191" s="205">
        <f>IF(N191="snížená",J191,0)</f>
        <v>0</v>
      </c>
      <c r="BG191" s="205">
        <f>IF(N191="zákl. přenesená",J191,0)</f>
        <v>0</v>
      </c>
      <c r="BH191" s="205">
        <f>IF(N191="sníž. přenesená",J191,0)</f>
        <v>0</v>
      </c>
      <c r="BI191" s="205">
        <f>IF(N191="nulová",J191,0)</f>
        <v>0</v>
      </c>
      <c r="BJ191" s="13" t="s">
        <v>83</v>
      </c>
      <c r="BK191" s="205">
        <f>ROUND(I191*H191,2)</f>
        <v>0</v>
      </c>
      <c r="BL191" s="13" t="s">
        <v>125</v>
      </c>
      <c r="BM191" s="204" t="s">
        <v>463</v>
      </c>
    </row>
    <row r="192" s="2" customFormat="1">
      <c r="A192" s="34"/>
      <c r="B192" s="35"/>
      <c r="C192" s="36"/>
      <c r="D192" s="206" t="s">
        <v>127</v>
      </c>
      <c r="E192" s="36"/>
      <c r="F192" s="207" t="s">
        <v>462</v>
      </c>
      <c r="G192" s="36"/>
      <c r="H192" s="36"/>
      <c r="I192" s="208"/>
      <c r="J192" s="36"/>
      <c r="K192" s="36"/>
      <c r="L192" s="40"/>
      <c r="M192" s="209"/>
      <c r="N192" s="210"/>
      <c r="O192" s="87"/>
      <c r="P192" s="87"/>
      <c r="Q192" s="87"/>
      <c r="R192" s="87"/>
      <c r="S192" s="87"/>
      <c r="T192" s="88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3" t="s">
        <v>127</v>
      </c>
      <c r="AU192" s="13" t="s">
        <v>83</v>
      </c>
    </row>
    <row r="193" s="2" customFormat="1" ht="33" customHeight="1">
      <c r="A193" s="34"/>
      <c r="B193" s="35"/>
      <c r="C193" s="225" t="s">
        <v>311</v>
      </c>
      <c r="D193" s="225" t="s">
        <v>191</v>
      </c>
      <c r="E193" s="226" t="s">
        <v>464</v>
      </c>
      <c r="F193" s="227" t="s">
        <v>465</v>
      </c>
      <c r="G193" s="228" t="s">
        <v>466</v>
      </c>
      <c r="H193" s="229">
        <v>2</v>
      </c>
      <c r="I193" s="230"/>
      <c r="J193" s="231">
        <f>ROUND(I193*H193,2)</f>
        <v>0</v>
      </c>
      <c r="K193" s="227" t="s">
        <v>1</v>
      </c>
      <c r="L193" s="40"/>
      <c r="M193" s="232" t="s">
        <v>1</v>
      </c>
      <c r="N193" s="233" t="s">
        <v>40</v>
      </c>
      <c r="O193" s="87"/>
      <c r="P193" s="202">
        <f>O193*H193</f>
        <v>0</v>
      </c>
      <c r="Q193" s="202">
        <v>0</v>
      </c>
      <c r="R193" s="202">
        <f>Q193*H193</f>
        <v>0</v>
      </c>
      <c r="S193" s="202">
        <v>0</v>
      </c>
      <c r="T193" s="203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4" t="s">
        <v>125</v>
      </c>
      <c r="AT193" s="204" t="s">
        <v>191</v>
      </c>
      <c r="AU193" s="204" t="s">
        <v>83</v>
      </c>
      <c r="AY193" s="13" t="s">
        <v>124</v>
      </c>
      <c r="BE193" s="205">
        <f>IF(N193="základní",J193,0)</f>
        <v>0</v>
      </c>
      <c r="BF193" s="205">
        <f>IF(N193="snížená",J193,0)</f>
        <v>0</v>
      </c>
      <c r="BG193" s="205">
        <f>IF(N193="zákl. přenesená",J193,0)</f>
        <v>0</v>
      </c>
      <c r="BH193" s="205">
        <f>IF(N193="sníž. přenesená",J193,0)</f>
        <v>0</v>
      </c>
      <c r="BI193" s="205">
        <f>IF(N193="nulová",J193,0)</f>
        <v>0</v>
      </c>
      <c r="BJ193" s="13" t="s">
        <v>83</v>
      </c>
      <c r="BK193" s="205">
        <f>ROUND(I193*H193,2)</f>
        <v>0</v>
      </c>
      <c r="BL193" s="13" t="s">
        <v>125</v>
      </c>
      <c r="BM193" s="204" t="s">
        <v>467</v>
      </c>
    </row>
    <row r="194" s="2" customFormat="1">
      <c r="A194" s="34"/>
      <c r="B194" s="35"/>
      <c r="C194" s="36"/>
      <c r="D194" s="206" t="s">
        <v>127</v>
      </c>
      <c r="E194" s="36"/>
      <c r="F194" s="207" t="s">
        <v>465</v>
      </c>
      <c r="G194" s="36"/>
      <c r="H194" s="36"/>
      <c r="I194" s="208"/>
      <c r="J194" s="36"/>
      <c r="K194" s="36"/>
      <c r="L194" s="40"/>
      <c r="M194" s="209"/>
      <c r="N194" s="210"/>
      <c r="O194" s="87"/>
      <c r="P194" s="87"/>
      <c r="Q194" s="87"/>
      <c r="R194" s="87"/>
      <c r="S194" s="87"/>
      <c r="T194" s="88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3" t="s">
        <v>127</v>
      </c>
      <c r="AU194" s="13" t="s">
        <v>83</v>
      </c>
    </row>
    <row r="195" s="2" customFormat="1" ht="24.15" customHeight="1">
      <c r="A195" s="34"/>
      <c r="B195" s="35"/>
      <c r="C195" s="225" t="s">
        <v>315</v>
      </c>
      <c r="D195" s="225" t="s">
        <v>191</v>
      </c>
      <c r="E195" s="226" t="s">
        <v>468</v>
      </c>
      <c r="F195" s="227" t="s">
        <v>469</v>
      </c>
      <c r="G195" s="228" t="s">
        <v>194</v>
      </c>
      <c r="H195" s="229">
        <v>20</v>
      </c>
      <c r="I195" s="230"/>
      <c r="J195" s="231">
        <f>ROUND(I195*H195,2)</f>
        <v>0</v>
      </c>
      <c r="K195" s="227" t="s">
        <v>1</v>
      </c>
      <c r="L195" s="40"/>
      <c r="M195" s="232" t="s">
        <v>1</v>
      </c>
      <c r="N195" s="233" t="s">
        <v>40</v>
      </c>
      <c r="O195" s="87"/>
      <c r="P195" s="202">
        <f>O195*H195</f>
        <v>0</v>
      </c>
      <c r="Q195" s="202">
        <v>0</v>
      </c>
      <c r="R195" s="202">
        <f>Q195*H195</f>
        <v>0</v>
      </c>
      <c r="S195" s="202">
        <v>0</v>
      </c>
      <c r="T195" s="203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4" t="s">
        <v>125</v>
      </c>
      <c r="AT195" s="204" t="s">
        <v>191</v>
      </c>
      <c r="AU195" s="204" t="s">
        <v>83</v>
      </c>
      <c r="AY195" s="13" t="s">
        <v>124</v>
      </c>
      <c r="BE195" s="205">
        <f>IF(N195="základní",J195,0)</f>
        <v>0</v>
      </c>
      <c r="BF195" s="205">
        <f>IF(N195="snížená",J195,0)</f>
        <v>0</v>
      </c>
      <c r="BG195" s="205">
        <f>IF(N195="zákl. přenesená",J195,0)</f>
        <v>0</v>
      </c>
      <c r="BH195" s="205">
        <f>IF(N195="sníž. přenesená",J195,0)</f>
        <v>0</v>
      </c>
      <c r="BI195" s="205">
        <f>IF(N195="nulová",J195,0)</f>
        <v>0</v>
      </c>
      <c r="BJ195" s="13" t="s">
        <v>83</v>
      </c>
      <c r="BK195" s="205">
        <f>ROUND(I195*H195,2)</f>
        <v>0</v>
      </c>
      <c r="BL195" s="13" t="s">
        <v>125</v>
      </c>
      <c r="BM195" s="204" t="s">
        <v>470</v>
      </c>
    </row>
    <row r="196" s="2" customFormat="1">
      <c r="A196" s="34"/>
      <c r="B196" s="35"/>
      <c r="C196" s="36"/>
      <c r="D196" s="206" t="s">
        <v>127</v>
      </c>
      <c r="E196" s="36"/>
      <c r="F196" s="207" t="s">
        <v>469</v>
      </c>
      <c r="G196" s="36"/>
      <c r="H196" s="36"/>
      <c r="I196" s="208"/>
      <c r="J196" s="36"/>
      <c r="K196" s="36"/>
      <c r="L196" s="40"/>
      <c r="M196" s="209"/>
      <c r="N196" s="210"/>
      <c r="O196" s="87"/>
      <c r="P196" s="87"/>
      <c r="Q196" s="87"/>
      <c r="R196" s="87"/>
      <c r="S196" s="87"/>
      <c r="T196" s="88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3" t="s">
        <v>127</v>
      </c>
      <c r="AU196" s="13" t="s">
        <v>83</v>
      </c>
    </row>
    <row r="197" s="11" customFormat="1" ht="25.92" customHeight="1">
      <c r="A197" s="11"/>
      <c r="B197" s="211"/>
      <c r="C197" s="212"/>
      <c r="D197" s="213" t="s">
        <v>74</v>
      </c>
      <c r="E197" s="214" t="s">
        <v>471</v>
      </c>
      <c r="F197" s="214" t="s">
        <v>189</v>
      </c>
      <c r="G197" s="212"/>
      <c r="H197" s="212"/>
      <c r="I197" s="215"/>
      <c r="J197" s="216">
        <f>BK197</f>
        <v>0</v>
      </c>
      <c r="K197" s="212"/>
      <c r="L197" s="217"/>
      <c r="M197" s="218"/>
      <c r="N197" s="219"/>
      <c r="O197" s="219"/>
      <c r="P197" s="220">
        <f>SUM(P198:P199)</f>
        <v>0</v>
      </c>
      <c r="Q197" s="219"/>
      <c r="R197" s="220">
        <f>SUM(R198:R199)</f>
        <v>0</v>
      </c>
      <c r="S197" s="219"/>
      <c r="T197" s="221">
        <f>SUM(T198:T199)</f>
        <v>0</v>
      </c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R197" s="222" t="s">
        <v>83</v>
      </c>
      <c r="AT197" s="223" t="s">
        <v>74</v>
      </c>
      <c r="AU197" s="223" t="s">
        <v>75</v>
      </c>
      <c r="AY197" s="222" t="s">
        <v>124</v>
      </c>
      <c r="BK197" s="224">
        <f>SUM(BK198:BK199)</f>
        <v>0</v>
      </c>
    </row>
    <row r="198" s="2" customFormat="1" ht="44.25" customHeight="1">
      <c r="A198" s="34"/>
      <c r="B198" s="35"/>
      <c r="C198" s="225" t="s">
        <v>297</v>
      </c>
      <c r="D198" s="225" t="s">
        <v>191</v>
      </c>
      <c r="E198" s="226" t="s">
        <v>472</v>
      </c>
      <c r="F198" s="227" t="s">
        <v>473</v>
      </c>
      <c r="G198" s="228" t="s">
        <v>353</v>
      </c>
      <c r="H198" s="229">
        <v>1</v>
      </c>
      <c r="I198" s="230"/>
      <c r="J198" s="231">
        <f>ROUND(I198*H198,2)</f>
        <v>0</v>
      </c>
      <c r="K198" s="227" t="s">
        <v>1</v>
      </c>
      <c r="L198" s="40"/>
      <c r="M198" s="232" t="s">
        <v>1</v>
      </c>
      <c r="N198" s="233" t="s">
        <v>40</v>
      </c>
      <c r="O198" s="87"/>
      <c r="P198" s="202">
        <f>O198*H198</f>
        <v>0</v>
      </c>
      <c r="Q198" s="202">
        <v>0</v>
      </c>
      <c r="R198" s="202">
        <f>Q198*H198</f>
        <v>0</v>
      </c>
      <c r="S198" s="202">
        <v>0</v>
      </c>
      <c r="T198" s="203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4" t="s">
        <v>125</v>
      </c>
      <c r="AT198" s="204" t="s">
        <v>191</v>
      </c>
      <c r="AU198" s="204" t="s">
        <v>83</v>
      </c>
      <c r="AY198" s="13" t="s">
        <v>124</v>
      </c>
      <c r="BE198" s="205">
        <f>IF(N198="základní",J198,0)</f>
        <v>0</v>
      </c>
      <c r="BF198" s="205">
        <f>IF(N198="snížená",J198,0)</f>
        <v>0</v>
      </c>
      <c r="BG198" s="205">
        <f>IF(N198="zákl. přenesená",J198,0)</f>
        <v>0</v>
      </c>
      <c r="BH198" s="205">
        <f>IF(N198="sníž. přenesená",J198,0)</f>
        <v>0</v>
      </c>
      <c r="BI198" s="205">
        <f>IF(N198="nulová",J198,0)</f>
        <v>0</v>
      </c>
      <c r="BJ198" s="13" t="s">
        <v>83</v>
      </c>
      <c r="BK198" s="205">
        <f>ROUND(I198*H198,2)</f>
        <v>0</v>
      </c>
      <c r="BL198" s="13" t="s">
        <v>125</v>
      </c>
      <c r="BM198" s="204" t="s">
        <v>474</v>
      </c>
    </row>
    <row r="199" s="2" customFormat="1">
      <c r="A199" s="34"/>
      <c r="B199" s="35"/>
      <c r="C199" s="36"/>
      <c r="D199" s="206" t="s">
        <v>127</v>
      </c>
      <c r="E199" s="36"/>
      <c r="F199" s="207" t="s">
        <v>473</v>
      </c>
      <c r="G199" s="36"/>
      <c r="H199" s="36"/>
      <c r="I199" s="208"/>
      <c r="J199" s="36"/>
      <c r="K199" s="36"/>
      <c r="L199" s="40"/>
      <c r="M199" s="209"/>
      <c r="N199" s="210"/>
      <c r="O199" s="87"/>
      <c r="P199" s="87"/>
      <c r="Q199" s="87"/>
      <c r="R199" s="87"/>
      <c r="S199" s="87"/>
      <c r="T199" s="88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3" t="s">
        <v>127</v>
      </c>
      <c r="AU199" s="13" t="s">
        <v>83</v>
      </c>
    </row>
    <row r="200" s="11" customFormat="1" ht="25.92" customHeight="1">
      <c r="A200" s="11"/>
      <c r="B200" s="211"/>
      <c r="C200" s="212"/>
      <c r="D200" s="213" t="s">
        <v>74</v>
      </c>
      <c r="E200" s="214" t="s">
        <v>188</v>
      </c>
      <c r="F200" s="214" t="s">
        <v>189</v>
      </c>
      <c r="G200" s="212"/>
      <c r="H200" s="212"/>
      <c r="I200" s="215"/>
      <c r="J200" s="216">
        <f>BK200</f>
        <v>0</v>
      </c>
      <c r="K200" s="212"/>
      <c r="L200" s="217"/>
      <c r="M200" s="218"/>
      <c r="N200" s="219"/>
      <c r="O200" s="219"/>
      <c r="P200" s="220">
        <f>SUM(P201:P207)</f>
        <v>0</v>
      </c>
      <c r="Q200" s="219"/>
      <c r="R200" s="220">
        <f>SUM(R201:R207)</f>
        <v>0</v>
      </c>
      <c r="S200" s="219"/>
      <c r="T200" s="221">
        <f>SUM(T201:T207)</f>
        <v>0</v>
      </c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R200" s="222" t="s">
        <v>125</v>
      </c>
      <c r="AT200" s="223" t="s">
        <v>74</v>
      </c>
      <c r="AU200" s="223" t="s">
        <v>75</v>
      </c>
      <c r="AY200" s="222" t="s">
        <v>124</v>
      </c>
      <c r="BK200" s="224">
        <f>SUM(BK201:BK207)</f>
        <v>0</v>
      </c>
    </row>
    <row r="201" s="2" customFormat="1" ht="16.5" customHeight="1">
      <c r="A201" s="34"/>
      <c r="B201" s="35"/>
      <c r="C201" s="225" t="s">
        <v>202</v>
      </c>
      <c r="D201" s="225" t="s">
        <v>191</v>
      </c>
      <c r="E201" s="226" t="s">
        <v>475</v>
      </c>
      <c r="F201" s="227" t="s">
        <v>476</v>
      </c>
      <c r="G201" s="228" t="s">
        <v>121</v>
      </c>
      <c r="H201" s="229">
        <v>1</v>
      </c>
      <c r="I201" s="230"/>
      <c r="J201" s="231">
        <f>ROUND(I201*H201,2)</f>
        <v>0</v>
      </c>
      <c r="K201" s="227" t="s">
        <v>122</v>
      </c>
      <c r="L201" s="40"/>
      <c r="M201" s="232" t="s">
        <v>1</v>
      </c>
      <c r="N201" s="233" t="s">
        <v>40</v>
      </c>
      <c r="O201" s="87"/>
      <c r="P201" s="202">
        <f>O201*H201</f>
        <v>0</v>
      </c>
      <c r="Q201" s="202">
        <v>0</v>
      </c>
      <c r="R201" s="202">
        <f>Q201*H201</f>
        <v>0</v>
      </c>
      <c r="S201" s="202">
        <v>0</v>
      </c>
      <c r="T201" s="203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4" t="s">
        <v>195</v>
      </c>
      <c r="AT201" s="204" t="s">
        <v>191</v>
      </c>
      <c r="AU201" s="204" t="s">
        <v>83</v>
      </c>
      <c r="AY201" s="13" t="s">
        <v>124</v>
      </c>
      <c r="BE201" s="205">
        <f>IF(N201="základní",J201,0)</f>
        <v>0</v>
      </c>
      <c r="BF201" s="205">
        <f>IF(N201="snížená",J201,0)</f>
        <v>0</v>
      </c>
      <c r="BG201" s="205">
        <f>IF(N201="zákl. přenesená",J201,0)</f>
        <v>0</v>
      </c>
      <c r="BH201" s="205">
        <f>IF(N201="sníž. přenesená",J201,0)</f>
        <v>0</v>
      </c>
      <c r="BI201" s="205">
        <f>IF(N201="nulová",J201,0)</f>
        <v>0</v>
      </c>
      <c r="BJ201" s="13" t="s">
        <v>83</v>
      </c>
      <c r="BK201" s="205">
        <f>ROUND(I201*H201,2)</f>
        <v>0</v>
      </c>
      <c r="BL201" s="13" t="s">
        <v>195</v>
      </c>
      <c r="BM201" s="204" t="s">
        <v>477</v>
      </c>
    </row>
    <row r="202" s="2" customFormat="1">
      <c r="A202" s="34"/>
      <c r="B202" s="35"/>
      <c r="C202" s="36"/>
      <c r="D202" s="206" t="s">
        <v>127</v>
      </c>
      <c r="E202" s="36"/>
      <c r="F202" s="207" t="s">
        <v>478</v>
      </c>
      <c r="G202" s="36"/>
      <c r="H202" s="36"/>
      <c r="I202" s="208"/>
      <c r="J202" s="36"/>
      <c r="K202" s="36"/>
      <c r="L202" s="40"/>
      <c r="M202" s="209"/>
      <c r="N202" s="210"/>
      <c r="O202" s="87"/>
      <c r="P202" s="87"/>
      <c r="Q202" s="87"/>
      <c r="R202" s="87"/>
      <c r="S202" s="87"/>
      <c r="T202" s="88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3" t="s">
        <v>127</v>
      </c>
      <c r="AU202" s="13" t="s">
        <v>83</v>
      </c>
    </row>
    <row r="203" s="2" customFormat="1">
      <c r="A203" s="34"/>
      <c r="B203" s="35"/>
      <c r="C203" s="36"/>
      <c r="D203" s="206" t="s">
        <v>255</v>
      </c>
      <c r="E203" s="36"/>
      <c r="F203" s="234" t="s">
        <v>479</v>
      </c>
      <c r="G203" s="36"/>
      <c r="H203" s="36"/>
      <c r="I203" s="208"/>
      <c r="J203" s="36"/>
      <c r="K203" s="36"/>
      <c r="L203" s="40"/>
      <c r="M203" s="209"/>
      <c r="N203" s="210"/>
      <c r="O203" s="87"/>
      <c r="P203" s="87"/>
      <c r="Q203" s="87"/>
      <c r="R203" s="87"/>
      <c r="S203" s="87"/>
      <c r="T203" s="88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3" t="s">
        <v>255</v>
      </c>
      <c r="AU203" s="13" t="s">
        <v>83</v>
      </c>
    </row>
    <row r="204" s="2" customFormat="1" ht="24.15" customHeight="1">
      <c r="A204" s="34"/>
      <c r="B204" s="35"/>
      <c r="C204" s="225" t="s">
        <v>206</v>
      </c>
      <c r="D204" s="225" t="s">
        <v>191</v>
      </c>
      <c r="E204" s="226" t="s">
        <v>320</v>
      </c>
      <c r="F204" s="227" t="s">
        <v>321</v>
      </c>
      <c r="G204" s="228" t="s">
        <v>121</v>
      </c>
      <c r="H204" s="229">
        <v>1</v>
      </c>
      <c r="I204" s="230"/>
      <c r="J204" s="231">
        <f>ROUND(I204*H204,2)</f>
        <v>0</v>
      </c>
      <c r="K204" s="227" t="s">
        <v>122</v>
      </c>
      <c r="L204" s="40"/>
      <c r="M204" s="232" t="s">
        <v>1</v>
      </c>
      <c r="N204" s="233" t="s">
        <v>40</v>
      </c>
      <c r="O204" s="87"/>
      <c r="P204" s="202">
        <f>O204*H204</f>
        <v>0</v>
      </c>
      <c r="Q204" s="202">
        <v>0</v>
      </c>
      <c r="R204" s="202">
        <f>Q204*H204</f>
        <v>0</v>
      </c>
      <c r="S204" s="202">
        <v>0</v>
      </c>
      <c r="T204" s="203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4" t="s">
        <v>195</v>
      </c>
      <c r="AT204" s="204" t="s">
        <v>191</v>
      </c>
      <c r="AU204" s="204" t="s">
        <v>83</v>
      </c>
      <c r="AY204" s="13" t="s">
        <v>124</v>
      </c>
      <c r="BE204" s="205">
        <f>IF(N204="základní",J204,0)</f>
        <v>0</v>
      </c>
      <c r="BF204" s="205">
        <f>IF(N204="snížená",J204,0)</f>
        <v>0</v>
      </c>
      <c r="BG204" s="205">
        <f>IF(N204="zákl. přenesená",J204,0)</f>
        <v>0</v>
      </c>
      <c r="BH204" s="205">
        <f>IF(N204="sníž. přenesená",J204,0)</f>
        <v>0</v>
      </c>
      <c r="BI204" s="205">
        <f>IF(N204="nulová",J204,0)</f>
        <v>0</v>
      </c>
      <c r="BJ204" s="13" t="s">
        <v>83</v>
      </c>
      <c r="BK204" s="205">
        <f>ROUND(I204*H204,2)</f>
        <v>0</v>
      </c>
      <c r="BL204" s="13" t="s">
        <v>195</v>
      </c>
      <c r="BM204" s="204" t="s">
        <v>480</v>
      </c>
    </row>
    <row r="205" s="2" customFormat="1">
      <c r="A205" s="34"/>
      <c r="B205" s="35"/>
      <c r="C205" s="36"/>
      <c r="D205" s="206" t="s">
        <v>127</v>
      </c>
      <c r="E205" s="36"/>
      <c r="F205" s="207" t="s">
        <v>323</v>
      </c>
      <c r="G205" s="36"/>
      <c r="H205" s="36"/>
      <c r="I205" s="208"/>
      <c r="J205" s="36"/>
      <c r="K205" s="36"/>
      <c r="L205" s="40"/>
      <c r="M205" s="209"/>
      <c r="N205" s="210"/>
      <c r="O205" s="87"/>
      <c r="P205" s="87"/>
      <c r="Q205" s="87"/>
      <c r="R205" s="87"/>
      <c r="S205" s="87"/>
      <c r="T205" s="88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3" t="s">
        <v>127</v>
      </c>
      <c r="AU205" s="13" t="s">
        <v>83</v>
      </c>
    </row>
    <row r="206" s="2" customFormat="1" ht="62.7" customHeight="1">
      <c r="A206" s="34"/>
      <c r="B206" s="35"/>
      <c r="C206" s="225" t="s">
        <v>212</v>
      </c>
      <c r="D206" s="225" t="s">
        <v>191</v>
      </c>
      <c r="E206" s="226" t="s">
        <v>325</v>
      </c>
      <c r="F206" s="227" t="s">
        <v>326</v>
      </c>
      <c r="G206" s="228" t="s">
        <v>121</v>
      </c>
      <c r="H206" s="229">
        <v>1</v>
      </c>
      <c r="I206" s="230"/>
      <c r="J206" s="231">
        <f>ROUND(I206*H206,2)</f>
        <v>0</v>
      </c>
      <c r="K206" s="227" t="s">
        <v>122</v>
      </c>
      <c r="L206" s="40"/>
      <c r="M206" s="232" t="s">
        <v>1</v>
      </c>
      <c r="N206" s="233" t="s">
        <v>40</v>
      </c>
      <c r="O206" s="87"/>
      <c r="P206" s="202">
        <f>O206*H206</f>
        <v>0</v>
      </c>
      <c r="Q206" s="202">
        <v>0</v>
      </c>
      <c r="R206" s="202">
        <f>Q206*H206</f>
        <v>0</v>
      </c>
      <c r="S206" s="202">
        <v>0</v>
      </c>
      <c r="T206" s="203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4" t="s">
        <v>195</v>
      </c>
      <c r="AT206" s="204" t="s">
        <v>191</v>
      </c>
      <c r="AU206" s="204" t="s">
        <v>83</v>
      </c>
      <c r="AY206" s="13" t="s">
        <v>124</v>
      </c>
      <c r="BE206" s="205">
        <f>IF(N206="základní",J206,0)</f>
        <v>0</v>
      </c>
      <c r="BF206" s="205">
        <f>IF(N206="snížená",J206,0)</f>
        <v>0</v>
      </c>
      <c r="BG206" s="205">
        <f>IF(N206="zákl. přenesená",J206,0)</f>
        <v>0</v>
      </c>
      <c r="BH206" s="205">
        <f>IF(N206="sníž. přenesená",J206,0)</f>
        <v>0</v>
      </c>
      <c r="BI206" s="205">
        <f>IF(N206="nulová",J206,0)</f>
        <v>0</v>
      </c>
      <c r="BJ206" s="13" t="s">
        <v>83</v>
      </c>
      <c r="BK206" s="205">
        <f>ROUND(I206*H206,2)</f>
        <v>0</v>
      </c>
      <c r="BL206" s="13" t="s">
        <v>195</v>
      </c>
      <c r="BM206" s="204" t="s">
        <v>481</v>
      </c>
    </row>
    <row r="207" s="2" customFormat="1">
      <c r="A207" s="34"/>
      <c r="B207" s="35"/>
      <c r="C207" s="36"/>
      <c r="D207" s="206" t="s">
        <v>127</v>
      </c>
      <c r="E207" s="36"/>
      <c r="F207" s="207" t="s">
        <v>328</v>
      </c>
      <c r="G207" s="36"/>
      <c r="H207" s="36"/>
      <c r="I207" s="208"/>
      <c r="J207" s="36"/>
      <c r="K207" s="36"/>
      <c r="L207" s="40"/>
      <c r="M207" s="235"/>
      <c r="N207" s="236"/>
      <c r="O207" s="237"/>
      <c r="P207" s="237"/>
      <c r="Q207" s="237"/>
      <c r="R207" s="237"/>
      <c r="S207" s="237"/>
      <c r="T207" s="238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3" t="s">
        <v>127</v>
      </c>
      <c r="AU207" s="13" t="s">
        <v>83</v>
      </c>
    </row>
    <row r="208" s="2" customFormat="1" ht="6.96" customHeight="1">
      <c r="A208" s="34"/>
      <c r="B208" s="62"/>
      <c r="C208" s="63"/>
      <c r="D208" s="63"/>
      <c r="E208" s="63"/>
      <c r="F208" s="63"/>
      <c r="G208" s="63"/>
      <c r="H208" s="63"/>
      <c r="I208" s="63"/>
      <c r="J208" s="63"/>
      <c r="K208" s="63"/>
      <c r="L208" s="40"/>
      <c r="M208" s="34"/>
      <c r="O208" s="34"/>
      <c r="P208" s="34"/>
      <c r="Q208" s="34"/>
      <c r="R208" s="34"/>
      <c r="S208" s="34"/>
      <c r="T208" s="34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</row>
  </sheetData>
  <sheetProtection sheet="1" autoFilter="0" formatColumns="0" formatRows="0" objects="1" scenarios="1" spinCount="100000" saltValue="FtdN5pWhjPBLz5X+/8P0KWyERS7xZs/XfBztU3jwZuxtbRgs6viU/3YeOTyBUtVtJywtV0LyyeBIxThcblEyjA==" hashValue="eYdwtjQFerc5484pNaSOnmhllocYzeYoHBh3mgDxfwXlMv87cAubHu8RelYcmJ8j5SegFDsPnn49DHj3GZEQgg==" algorithmName="SHA-512" password="CC35"/>
  <autoFilter ref="C120:K20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91</v>
      </c>
    </row>
    <row r="3" hidden="1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85</v>
      </c>
    </row>
    <row r="4" hidden="1" s="1" customFormat="1" ht="24.96" customHeight="1">
      <c r="B4" s="16"/>
      <c r="D4" s="134" t="s">
        <v>95</v>
      </c>
      <c r="L4" s="16"/>
      <c r="M4" s="135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36" t="s">
        <v>16</v>
      </c>
      <c r="L6" s="16"/>
    </row>
    <row r="7" hidden="1" s="1" customFormat="1" ht="16.5" customHeight="1">
      <c r="B7" s="16"/>
      <c r="E7" s="137" t="str">
        <f>'Rekapitulace stavby'!K6</f>
        <v>Oprava napájecích zdrojů v obvodu SSZT Ústí n.L. 2022-2023</v>
      </c>
      <c r="F7" s="136"/>
      <c r="G7" s="136"/>
      <c r="H7" s="136"/>
      <c r="L7" s="16"/>
    </row>
    <row r="8" hidden="1" s="2" customFormat="1" ht="12" customHeight="1">
      <c r="A8" s="34"/>
      <c r="B8" s="40"/>
      <c r="C8" s="34"/>
      <c r="D8" s="136" t="s">
        <v>96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40"/>
      <c r="C9" s="34"/>
      <c r="D9" s="34"/>
      <c r="E9" s="138" t="s">
        <v>482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19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36" t="s">
        <v>20</v>
      </c>
      <c r="E12" s="34"/>
      <c r="F12" s="139" t="s">
        <v>26</v>
      </c>
      <c r="G12" s="34"/>
      <c r="H12" s="34"/>
      <c r="I12" s="136" t="s">
        <v>22</v>
      </c>
      <c r="J12" s="140" t="str">
        <f>'Rekapitulace stavby'!AN8</f>
        <v>2. 10. 2022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36" t="s">
        <v>24</v>
      </c>
      <c r="E14" s="34"/>
      <c r="F14" s="34"/>
      <c r="G14" s="34"/>
      <c r="H14" s="34"/>
      <c r="I14" s="136" t="s">
        <v>25</v>
      </c>
      <c r="J14" s="139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9" t="str">
        <f>IF('Rekapitulace stavby'!E11="","",'Rekapitulace stavby'!E11)</f>
        <v xml:space="preserve"> </v>
      </c>
      <c r="F15" s="34"/>
      <c r="G15" s="34"/>
      <c r="H15" s="34"/>
      <c r="I15" s="136" t="s">
        <v>27</v>
      </c>
      <c r="J15" s="139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36" t="s">
        <v>28</v>
      </c>
      <c r="E17" s="34"/>
      <c r="F17" s="34"/>
      <c r="G17" s="34"/>
      <c r="H17" s="34"/>
      <c r="I17" s="13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27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36" t="s">
        <v>30</v>
      </c>
      <c r="E20" s="34"/>
      <c r="F20" s="34"/>
      <c r="G20" s="34"/>
      <c r="H20" s="34"/>
      <c r="I20" s="136" t="s">
        <v>25</v>
      </c>
      <c r="J20" s="139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9" t="str">
        <f>IF('Rekapitulace stavby'!E17="","",'Rekapitulace stavby'!E17)</f>
        <v xml:space="preserve"> </v>
      </c>
      <c r="F21" s="34"/>
      <c r="G21" s="34"/>
      <c r="H21" s="34"/>
      <c r="I21" s="136" t="s">
        <v>27</v>
      </c>
      <c r="J21" s="139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36" t="s">
        <v>32</v>
      </c>
      <c r="E23" s="34"/>
      <c r="F23" s="34"/>
      <c r="G23" s="34"/>
      <c r="H23" s="34"/>
      <c r="I23" s="136" t="s">
        <v>25</v>
      </c>
      <c r="J23" s="139" t="str">
        <f>IF('Rekapitulace stavby'!AN19="","",'Rekapitulace stavby'!AN19)</f>
        <v>70994234</v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9" t="str">
        <f>IF('Rekapitulace stavby'!E20="","",'Rekapitulace stavby'!E20)</f>
        <v xml:space="preserve"> </v>
      </c>
      <c r="F24" s="34"/>
      <c r="G24" s="34"/>
      <c r="H24" s="34"/>
      <c r="I24" s="136" t="s">
        <v>27</v>
      </c>
      <c r="J24" s="139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36" t="s">
        <v>34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46" t="s">
        <v>35</v>
      </c>
      <c r="E30" s="34"/>
      <c r="F30" s="34"/>
      <c r="G30" s="34"/>
      <c r="H30" s="34"/>
      <c r="I30" s="34"/>
      <c r="J30" s="147">
        <f>ROUND(J121,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48" t="s">
        <v>37</v>
      </c>
      <c r="G32" s="34"/>
      <c r="H32" s="34"/>
      <c r="I32" s="148" t="s">
        <v>36</v>
      </c>
      <c r="J32" s="148" t="s">
        <v>38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49" t="s">
        <v>39</v>
      </c>
      <c r="E33" s="136" t="s">
        <v>40</v>
      </c>
      <c r="F33" s="150">
        <f>ROUND((SUM(BE121:BE207)),  2)</f>
        <v>0</v>
      </c>
      <c r="G33" s="34"/>
      <c r="H33" s="34"/>
      <c r="I33" s="151">
        <v>0.20999999999999999</v>
      </c>
      <c r="J33" s="150">
        <f>ROUND(((SUM(BE121:BE207))*I33),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36" t="s">
        <v>41</v>
      </c>
      <c r="F34" s="150">
        <f>ROUND((SUM(BF121:BF207)),  2)</f>
        <v>0</v>
      </c>
      <c r="G34" s="34"/>
      <c r="H34" s="34"/>
      <c r="I34" s="151">
        <v>0.14999999999999999</v>
      </c>
      <c r="J34" s="150">
        <f>ROUND(((SUM(BF121:BF207))*I34),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42</v>
      </c>
      <c r="F35" s="150">
        <f>ROUND((SUM(BG121:BG207)),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43</v>
      </c>
      <c r="F36" s="150">
        <f>ROUND((SUM(BH121:BH207)),  2)</f>
        <v>0</v>
      </c>
      <c r="G36" s="34"/>
      <c r="H36" s="34"/>
      <c r="I36" s="151">
        <v>0.14999999999999999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44</v>
      </c>
      <c r="F37" s="150">
        <f>ROUND((SUM(BI121:BI207)),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52"/>
      <c r="D39" s="153" t="s">
        <v>45</v>
      </c>
      <c r="E39" s="154"/>
      <c r="F39" s="154"/>
      <c r="G39" s="155" t="s">
        <v>46</v>
      </c>
      <c r="H39" s="156" t="s">
        <v>47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6"/>
      <c r="L41" s="16"/>
    </row>
    <row r="42" hidden="1" s="1" customFormat="1" ht="14.4" customHeight="1">
      <c r="B42" s="16"/>
      <c r="L42" s="16"/>
    </row>
    <row r="43" hidden="1" s="1" customFormat="1" ht="14.4" customHeight="1">
      <c r="B43" s="16"/>
      <c r="L43" s="16"/>
    </row>
    <row r="44" hidden="1" s="1" customFormat="1" ht="14.4" customHeight="1">
      <c r="B44" s="16"/>
      <c r="L44" s="16"/>
    </row>
    <row r="45" hidden="1" s="1" customFormat="1" ht="14.4" customHeight="1">
      <c r="B45" s="16"/>
      <c r="L45" s="16"/>
    </row>
    <row r="46" hidden="1" s="1" customFormat="1" ht="14.4" customHeight="1">
      <c r="B46" s="16"/>
      <c r="L46" s="16"/>
    </row>
    <row r="47" hidden="1" s="1" customFormat="1" ht="14.4" customHeight="1">
      <c r="B47" s="16"/>
      <c r="L47" s="16"/>
    </row>
    <row r="48" hidden="1" s="1" customFormat="1" ht="14.4" customHeight="1">
      <c r="B48" s="16"/>
      <c r="L48" s="16"/>
    </row>
    <row r="49" hidden="1" s="1" customFormat="1" ht="14.4" customHeight="1">
      <c r="B49" s="16"/>
      <c r="L49" s="16"/>
    </row>
    <row r="50" hidden="1" s="2" customFormat="1" ht="14.4" customHeight="1">
      <c r="B50" s="59"/>
      <c r="D50" s="159" t="s">
        <v>48</v>
      </c>
      <c r="E50" s="160"/>
      <c r="F50" s="160"/>
      <c r="G50" s="159" t="s">
        <v>49</v>
      </c>
      <c r="H50" s="160"/>
      <c r="I50" s="160"/>
      <c r="J50" s="160"/>
      <c r="K50" s="160"/>
      <c r="L50" s="59"/>
    </row>
    <row r="51" hidden="1">
      <c r="B51" s="16"/>
      <c r="L51" s="16"/>
    </row>
    <row r="52" hidden="1">
      <c r="B52" s="16"/>
      <c r="L52" s="16"/>
    </row>
    <row r="53" hidden="1">
      <c r="B53" s="16"/>
      <c r="L53" s="16"/>
    </row>
    <row r="54" hidden="1">
      <c r="B54" s="16"/>
      <c r="L54" s="16"/>
    </row>
    <row r="55" hidden="1">
      <c r="B55" s="16"/>
      <c r="L55" s="16"/>
    </row>
    <row r="56" hidden="1">
      <c r="B56" s="16"/>
      <c r="L56" s="16"/>
    </row>
    <row r="57" hidden="1">
      <c r="B57" s="16"/>
      <c r="L57" s="16"/>
    </row>
    <row r="58" hidden="1">
      <c r="B58" s="16"/>
      <c r="L58" s="16"/>
    </row>
    <row r="59" hidden="1">
      <c r="B59" s="16"/>
      <c r="L59" s="16"/>
    </row>
    <row r="60" hidden="1">
      <c r="B60" s="16"/>
      <c r="L60" s="16"/>
    </row>
    <row r="61" hidden="1" s="2" customFormat="1">
      <c r="A61" s="34"/>
      <c r="B61" s="40"/>
      <c r="C61" s="34"/>
      <c r="D61" s="161" t="s">
        <v>50</v>
      </c>
      <c r="E61" s="162"/>
      <c r="F61" s="163" t="s">
        <v>51</v>
      </c>
      <c r="G61" s="161" t="s">
        <v>50</v>
      </c>
      <c r="H61" s="162"/>
      <c r="I61" s="162"/>
      <c r="J61" s="164" t="s">
        <v>51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6"/>
      <c r="L62" s="16"/>
    </row>
    <row r="63" hidden="1">
      <c r="B63" s="16"/>
      <c r="L63" s="16"/>
    </row>
    <row r="64" hidden="1">
      <c r="B64" s="16"/>
      <c r="L64" s="16"/>
    </row>
    <row r="65" hidden="1" s="2" customFormat="1">
      <c r="A65" s="34"/>
      <c r="B65" s="40"/>
      <c r="C65" s="34"/>
      <c r="D65" s="159" t="s">
        <v>52</v>
      </c>
      <c r="E65" s="165"/>
      <c r="F65" s="165"/>
      <c r="G65" s="159" t="s">
        <v>53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6"/>
      <c r="L66" s="16"/>
    </row>
    <row r="67" hidden="1">
      <c r="B67" s="16"/>
      <c r="L67" s="16"/>
    </row>
    <row r="68" hidden="1">
      <c r="B68" s="16"/>
      <c r="L68" s="16"/>
    </row>
    <row r="69" hidden="1">
      <c r="B69" s="16"/>
      <c r="L69" s="16"/>
    </row>
    <row r="70" hidden="1">
      <c r="B70" s="16"/>
      <c r="L70" s="16"/>
    </row>
    <row r="71" hidden="1">
      <c r="B71" s="16"/>
      <c r="L71" s="16"/>
    </row>
    <row r="72" hidden="1">
      <c r="B72" s="16"/>
      <c r="L72" s="16"/>
    </row>
    <row r="73" hidden="1">
      <c r="B73" s="16"/>
      <c r="L73" s="16"/>
    </row>
    <row r="74" hidden="1">
      <c r="B74" s="16"/>
      <c r="L74" s="16"/>
    </row>
    <row r="75" hidden="1">
      <c r="B75" s="16"/>
      <c r="L75" s="16"/>
    </row>
    <row r="76" hidden="1" s="2" customFormat="1">
      <c r="A76" s="34"/>
      <c r="B76" s="40"/>
      <c r="C76" s="34"/>
      <c r="D76" s="161" t="s">
        <v>50</v>
      </c>
      <c r="E76" s="162"/>
      <c r="F76" s="163" t="s">
        <v>51</v>
      </c>
      <c r="G76" s="161" t="s">
        <v>50</v>
      </c>
      <c r="H76" s="162"/>
      <c r="I76" s="162"/>
      <c r="J76" s="164" t="s">
        <v>51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hidden="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hidden="1" s="2" customFormat="1" ht="24.96" customHeight="1">
      <c r="A82" s="34"/>
      <c r="B82" s="35"/>
      <c r="C82" s="19" t="s">
        <v>98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hidden="1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hidden="1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hidden="1" s="2" customFormat="1" ht="16.5" customHeight="1">
      <c r="A85" s="34"/>
      <c r="B85" s="35"/>
      <c r="C85" s="36"/>
      <c r="D85" s="36"/>
      <c r="E85" s="170" t="str">
        <f>E7</f>
        <v>Oprava napájecích zdrojů v obvodu SSZT Ústí n.L. 2022-2023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hidden="1" s="2" customFormat="1" ht="12" customHeight="1">
      <c r="A86" s="34"/>
      <c r="B86" s="35"/>
      <c r="C86" s="28" t="s">
        <v>96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hidden="1" s="2" customFormat="1" ht="16.5" customHeight="1">
      <c r="A87" s="34"/>
      <c r="B87" s="35"/>
      <c r="C87" s="36"/>
      <c r="D87" s="36"/>
      <c r="E87" s="72" t="str">
        <f>E9</f>
        <v>PS03 - PZS P2350 km 31,890 Solopysky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hidden="1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hidden="1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2. 10. 2022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hidden="1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hidden="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30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hidden="1" s="2" customFormat="1" ht="15.15" customHeight="1">
      <c r="A92" s="34"/>
      <c r="B92" s="35"/>
      <c r="C92" s="28" t="s">
        <v>28</v>
      </c>
      <c r="D92" s="36"/>
      <c r="E92" s="36"/>
      <c r="F92" s="23" t="str">
        <f>IF(E18="","",E18)</f>
        <v>Vyplň údaj</v>
      </c>
      <c r="G92" s="36"/>
      <c r="H92" s="36"/>
      <c r="I92" s="28" t="s">
        <v>32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hidden="1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hidden="1" s="2" customFormat="1" ht="29.28" customHeight="1">
      <c r="A94" s="34"/>
      <c r="B94" s="35"/>
      <c r="C94" s="171" t="s">
        <v>99</v>
      </c>
      <c r="D94" s="172"/>
      <c r="E94" s="172"/>
      <c r="F94" s="172"/>
      <c r="G94" s="172"/>
      <c r="H94" s="172"/>
      <c r="I94" s="172"/>
      <c r="J94" s="173" t="s">
        <v>100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hidden="1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hidden="1" s="2" customFormat="1" ht="22.8" customHeight="1">
      <c r="A96" s="34"/>
      <c r="B96" s="35"/>
      <c r="C96" s="174" t="s">
        <v>101</v>
      </c>
      <c r="D96" s="36"/>
      <c r="E96" s="36"/>
      <c r="F96" s="36"/>
      <c r="G96" s="36"/>
      <c r="H96" s="36"/>
      <c r="I96" s="36"/>
      <c r="J96" s="106">
        <f>J121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102</v>
      </c>
    </row>
    <row r="97" hidden="1" s="9" customFormat="1" ht="24.96" customHeight="1">
      <c r="A97" s="9"/>
      <c r="B97" s="175"/>
      <c r="C97" s="176"/>
      <c r="D97" s="177" t="s">
        <v>357</v>
      </c>
      <c r="E97" s="178"/>
      <c r="F97" s="178"/>
      <c r="G97" s="178"/>
      <c r="H97" s="178"/>
      <c r="I97" s="178"/>
      <c r="J97" s="179">
        <f>J122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9" customFormat="1" ht="24.96" customHeight="1">
      <c r="A98" s="9"/>
      <c r="B98" s="175"/>
      <c r="C98" s="176"/>
      <c r="D98" s="177" t="s">
        <v>358</v>
      </c>
      <c r="E98" s="178"/>
      <c r="F98" s="178"/>
      <c r="G98" s="178"/>
      <c r="H98" s="178"/>
      <c r="I98" s="178"/>
      <c r="J98" s="179">
        <f>J155</f>
        <v>0</v>
      </c>
      <c r="K98" s="176"/>
      <c r="L98" s="18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9" customFormat="1" ht="24.96" customHeight="1">
      <c r="A99" s="9"/>
      <c r="B99" s="175"/>
      <c r="C99" s="176"/>
      <c r="D99" s="177" t="s">
        <v>359</v>
      </c>
      <c r="E99" s="178"/>
      <c r="F99" s="178"/>
      <c r="G99" s="178"/>
      <c r="H99" s="178"/>
      <c r="I99" s="178"/>
      <c r="J99" s="179">
        <f>J184</f>
        <v>0</v>
      </c>
      <c r="K99" s="176"/>
      <c r="L99" s="18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9" customFormat="1" ht="24.96" customHeight="1">
      <c r="A100" s="9"/>
      <c r="B100" s="175"/>
      <c r="C100" s="176"/>
      <c r="D100" s="177" t="s">
        <v>360</v>
      </c>
      <c r="E100" s="178"/>
      <c r="F100" s="178"/>
      <c r="G100" s="178"/>
      <c r="H100" s="178"/>
      <c r="I100" s="178"/>
      <c r="J100" s="179">
        <f>J197</f>
        <v>0</v>
      </c>
      <c r="K100" s="176"/>
      <c r="L100" s="18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9" customFormat="1" ht="24.96" customHeight="1">
      <c r="A101" s="9"/>
      <c r="B101" s="175"/>
      <c r="C101" s="176"/>
      <c r="D101" s="177" t="s">
        <v>103</v>
      </c>
      <c r="E101" s="178"/>
      <c r="F101" s="178"/>
      <c r="G101" s="178"/>
      <c r="H101" s="178"/>
      <c r="I101" s="178"/>
      <c r="J101" s="179">
        <f>J200</f>
        <v>0</v>
      </c>
      <c r="K101" s="176"/>
      <c r="L101" s="18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2" customFormat="1" ht="21.84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hidden="1" s="2" customFormat="1" ht="6.96" customHeight="1">
      <c r="A103" s="34"/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hidden="1"/>
    <row r="105" hidden="1"/>
    <row r="106" hidden="1"/>
    <row r="107" s="2" customFormat="1" ht="6.96" customHeight="1">
      <c r="A107" s="34"/>
      <c r="B107" s="64"/>
      <c r="C107" s="65"/>
      <c r="D107" s="65"/>
      <c r="E107" s="65"/>
      <c r="F107" s="65"/>
      <c r="G107" s="65"/>
      <c r="H107" s="65"/>
      <c r="I107" s="65"/>
      <c r="J107" s="65"/>
      <c r="K107" s="65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4.96" customHeight="1">
      <c r="A108" s="34"/>
      <c r="B108" s="35"/>
      <c r="C108" s="19" t="s">
        <v>105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16</v>
      </c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6"/>
      <c r="D111" s="36"/>
      <c r="E111" s="170" t="str">
        <f>E7</f>
        <v>Oprava napájecích zdrojů v obvodu SSZT Ústí n.L. 2022-2023</v>
      </c>
      <c r="F111" s="28"/>
      <c r="G111" s="28"/>
      <c r="H111" s="28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96</v>
      </c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6"/>
      <c r="D113" s="36"/>
      <c r="E113" s="72" t="str">
        <f>E9</f>
        <v>PS03 - PZS P2350 km 31,890 Solopysky</v>
      </c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20</v>
      </c>
      <c r="D115" s="36"/>
      <c r="E115" s="36"/>
      <c r="F115" s="23" t="str">
        <f>F12</f>
        <v xml:space="preserve"> </v>
      </c>
      <c r="G115" s="36"/>
      <c r="H115" s="36"/>
      <c r="I115" s="28" t="s">
        <v>22</v>
      </c>
      <c r="J115" s="75" t="str">
        <f>IF(J12="","",J12)</f>
        <v>2. 10. 2022</v>
      </c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24</v>
      </c>
      <c r="D117" s="36"/>
      <c r="E117" s="36"/>
      <c r="F117" s="23" t="str">
        <f>E15</f>
        <v xml:space="preserve"> </v>
      </c>
      <c r="G117" s="36"/>
      <c r="H117" s="36"/>
      <c r="I117" s="28" t="s">
        <v>30</v>
      </c>
      <c r="J117" s="32" t="str">
        <f>E21</f>
        <v xml:space="preserve"> 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28</v>
      </c>
      <c r="D118" s="36"/>
      <c r="E118" s="36"/>
      <c r="F118" s="23" t="str">
        <f>IF(E18="","",E18)</f>
        <v>Vyplň údaj</v>
      </c>
      <c r="G118" s="36"/>
      <c r="H118" s="36"/>
      <c r="I118" s="28" t="s">
        <v>32</v>
      </c>
      <c r="J118" s="32" t="str">
        <f>E24</f>
        <v xml:space="preserve"> </v>
      </c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9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0" customFormat="1" ht="29.28" customHeight="1">
      <c r="A120" s="181"/>
      <c r="B120" s="182"/>
      <c r="C120" s="183" t="s">
        <v>106</v>
      </c>
      <c r="D120" s="184" t="s">
        <v>60</v>
      </c>
      <c r="E120" s="184" t="s">
        <v>56</v>
      </c>
      <c r="F120" s="184" t="s">
        <v>57</v>
      </c>
      <c r="G120" s="184" t="s">
        <v>107</v>
      </c>
      <c r="H120" s="184" t="s">
        <v>108</v>
      </c>
      <c r="I120" s="184" t="s">
        <v>109</v>
      </c>
      <c r="J120" s="184" t="s">
        <v>100</v>
      </c>
      <c r="K120" s="185" t="s">
        <v>110</v>
      </c>
      <c r="L120" s="186"/>
      <c r="M120" s="96" t="s">
        <v>1</v>
      </c>
      <c r="N120" s="97" t="s">
        <v>39</v>
      </c>
      <c r="O120" s="97" t="s">
        <v>111</v>
      </c>
      <c r="P120" s="97" t="s">
        <v>112</v>
      </c>
      <c r="Q120" s="97" t="s">
        <v>113</v>
      </c>
      <c r="R120" s="97" t="s">
        <v>114</v>
      </c>
      <c r="S120" s="97" t="s">
        <v>115</v>
      </c>
      <c r="T120" s="98" t="s">
        <v>116</v>
      </c>
      <c r="U120" s="181"/>
      <c r="V120" s="181"/>
      <c r="W120" s="181"/>
      <c r="X120" s="181"/>
      <c r="Y120" s="181"/>
      <c r="Z120" s="181"/>
      <c r="AA120" s="181"/>
      <c r="AB120" s="181"/>
      <c r="AC120" s="181"/>
      <c r="AD120" s="181"/>
      <c r="AE120" s="181"/>
    </row>
    <row r="121" s="2" customFormat="1" ht="22.8" customHeight="1">
      <c r="A121" s="34"/>
      <c r="B121" s="35"/>
      <c r="C121" s="103" t="s">
        <v>117</v>
      </c>
      <c r="D121" s="36"/>
      <c r="E121" s="36"/>
      <c r="F121" s="36"/>
      <c r="G121" s="36"/>
      <c r="H121" s="36"/>
      <c r="I121" s="36"/>
      <c r="J121" s="187">
        <f>BK121</f>
        <v>0</v>
      </c>
      <c r="K121" s="36"/>
      <c r="L121" s="40"/>
      <c r="M121" s="99"/>
      <c r="N121" s="188"/>
      <c r="O121" s="100"/>
      <c r="P121" s="189">
        <f>P122+P155+P184+P197+P200</f>
        <v>0</v>
      </c>
      <c r="Q121" s="100"/>
      <c r="R121" s="189">
        <f>R122+R155+R184+R197+R200</f>
        <v>0</v>
      </c>
      <c r="S121" s="100"/>
      <c r="T121" s="190">
        <f>T122+T155+T184+T197+T200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3" t="s">
        <v>74</v>
      </c>
      <c r="AU121" s="13" t="s">
        <v>102</v>
      </c>
      <c r="BK121" s="191">
        <f>BK122+BK155+BK184+BK197+BK200</f>
        <v>0</v>
      </c>
    </row>
    <row r="122" s="11" customFormat="1" ht="25.92" customHeight="1">
      <c r="A122" s="11"/>
      <c r="B122" s="211"/>
      <c r="C122" s="212"/>
      <c r="D122" s="213" t="s">
        <v>74</v>
      </c>
      <c r="E122" s="214" t="s">
        <v>361</v>
      </c>
      <c r="F122" s="214" t="s">
        <v>362</v>
      </c>
      <c r="G122" s="212"/>
      <c r="H122" s="212"/>
      <c r="I122" s="215"/>
      <c r="J122" s="216">
        <f>BK122</f>
        <v>0</v>
      </c>
      <c r="K122" s="212"/>
      <c r="L122" s="217"/>
      <c r="M122" s="218"/>
      <c r="N122" s="219"/>
      <c r="O122" s="219"/>
      <c r="P122" s="220">
        <f>SUM(P123:P154)</f>
        <v>0</v>
      </c>
      <c r="Q122" s="219"/>
      <c r="R122" s="220">
        <f>SUM(R123:R154)</f>
        <v>0</v>
      </c>
      <c r="S122" s="219"/>
      <c r="T122" s="221">
        <f>SUM(T123:T154)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22" t="s">
        <v>83</v>
      </c>
      <c r="AT122" s="223" t="s">
        <v>74</v>
      </c>
      <c r="AU122" s="223" t="s">
        <v>75</v>
      </c>
      <c r="AY122" s="222" t="s">
        <v>124</v>
      </c>
      <c r="BK122" s="224">
        <f>SUM(BK123:BK154)</f>
        <v>0</v>
      </c>
    </row>
    <row r="123" s="2" customFormat="1" ht="16.5" customHeight="1">
      <c r="A123" s="34"/>
      <c r="B123" s="35"/>
      <c r="C123" s="192" t="s">
        <v>83</v>
      </c>
      <c r="D123" s="192" t="s">
        <v>118</v>
      </c>
      <c r="E123" s="193" t="s">
        <v>363</v>
      </c>
      <c r="F123" s="194" t="s">
        <v>364</v>
      </c>
      <c r="G123" s="195" t="s">
        <v>121</v>
      </c>
      <c r="H123" s="196">
        <v>2</v>
      </c>
      <c r="I123" s="197"/>
      <c r="J123" s="198">
        <f>ROUND(I123*H123,2)</f>
        <v>0</v>
      </c>
      <c r="K123" s="194" t="s">
        <v>1</v>
      </c>
      <c r="L123" s="199"/>
      <c r="M123" s="200" t="s">
        <v>1</v>
      </c>
      <c r="N123" s="201" t="s">
        <v>40</v>
      </c>
      <c r="O123" s="87"/>
      <c r="P123" s="202">
        <f>O123*H123</f>
        <v>0</v>
      </c>
      <c r="Q123" s="202">
        <v>0</v>
      </c>
      <c r="R123" s="202">
        <f>Q123*H123</f>
        <v>0</v>
      </c>
      <c r="S123" s="202">
        <v>0</v>
      </c>
      <c r="T123" s="203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4" t="s">
        <v>123</v>
      </c>
      <c r="AT123" s="204" t="s">
        <v>118</v>
      </c>
      <c r="AU123" s="204" t="s">
        <v>83</v>
      </c>
      <c r="AY123" s="13" t="s">
        <v>124</v>
      </c>
      <c r="BE123" s="205">
        <f>IF(N123="základní",J123,0)</f>
        <v>0</v>
      </c>
      <c r="BF123" s="205">
        <f>IF(N123="snížená",J123,0)</f>
        <v>0</v>
      </c>
      <c r="BG123" s="205">
        <f>IF(N123="zákl. přenesená",J123,0)</f>
        <v>0</v>
      </c>
      <c r="BH123" s="205">
        <f>IF(N123="sníž. přenesená",J123,0)</f>
        <v>0</v>
      </c>
      <c r="BI123" s="205">
        <f>IF(N123="nulová",J123,0)</f>
        <v>0</v>
      </c>
      <c r="BJ123" s="13" t="s">
        <v>83</v>
      </c>
      <c r="BK123" s="205">
        <f>ROUND(I123*H123,2)</f>
        <v>0</v>
      </c>
      <c r="BL123" s="13" t="s">
        <v>125</v>
      </c>
      <c r="BM123" s="204" t="s">
        <v>85</v>
      </c>
    </row>
    <row r="124" s="2" customFormat="1">
      <c r="A124" s="34"/>
      <c r="B124" s="35"/>
      <c r="C124" s="36"/>
      <c r="D124" s="206" t="s">
        <v>127</v>
      </c>
      <c r="E124" s="36"/>
      <c r="F124" s="207" t="s">
        <v>364</v>
      </c>
      <c r="G124" s="36"/>
      <c r="H124" s="36"/>
      <c r="I124" s="208"/>
      <c r="J124" s="36"/>
      <c r="K124" s="36"/>
      <c r="L124" s="40"/>
      <c r="M124" s="209"/>
      <c r="N124" s="210"/>
      <c r="O124" s="87"/>
      <c r="P124" s="87"/>
      <c r="Q124" s="87"/>
      <c r="R124" s="87"/>
      <c r="S124" s="87"/>
      <c r="T124" s="8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127</v>
      </c>
      <c r="AU124" s="13" t="s">
        <v>83</v>
      </c>
    </row>
    <row r="125" s="2" customFormat="1" ht="16.5" customHeight="1">
      <c r="A125" s="34"/>
      <c r="B125" s="35"/>
      <c r="C125" s="192" t="s">
        <v>85</v>
      </c>
      <c r="D125" s="192" t="s">
        <v>118</v>
      </c>
      <c r="E125" s="193" t="s">
        <v>366</v>
      </c>
      <c r="F125" s="194" t="s">
        <v>367</v>
      </c>
      <c r="G125" s="195" t="s">
        <v>121</v>
      </c>
      <c r="H125" s="196">
        <v>2</v>
      </c>
      <c r="I125" s="197"/>
      <c r="J125" s="198">
        <f>ROUND(I125*H125,2)</f>
        <v>0</v>
      </c>
      <c r="K125" s="194" t="s">
        <v>1</v>
      </c>
      <c r="L125" s="199"/>
      <c r="M125" s="200" t="s">
        <v>1</v>
      </c>
      <c r="N125" s="201" t="s">
        <v>40</v>
      </c>
      <c r="O125" s="87"/>
      <c r="P125" s="202">
        <f>O125*H125</f>
        <v>0</v>
      </c>
      <c r="Q125" s="202">
        <v>0</v>
      </c>
      <c r="R125" s="202">
        <f>Q125*H125</f>
        <v>0</v>
      </c>
      <c r="S125" s="202">
        <v>0</v>
      </c>
      <c r="T125" s="20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4" t="s">
        <v>123</v>
      </c>
      <c r="AT125" s="204" t="s">
        <v>118</v>
      </c>
      <c r="AU125" s="204" t="s">
        <v>83</v>
      </c>
      <c r="AY125" s="13" t="s">
        <v>124</v>
      </c>
      <c r="BE125" s="205">
        <f>IF(N125="základní",J125,0)</f>
        <v>0</v>
      </c>
      <c r="BF125" s="205">
        <f>IF(N125="snížená",J125,0)</f>
        <v>0</v>
      </c>
      <c r="BG125" s="205">
        <f>IF(N125="zákl. přenesená",J125,0)</f>
        <v>0</v>
      </c>
      <c r="BH125" s="205">
        <f>IF(N125="sníž. přenesená",J125,0)</f>
        <v>0</v>
      </c>
      <c r="BI125" s="205">
        <f>IF(N125="nulová",J125,0)</f>
        <v>0</v>
      </c>
      <c r="BJ125" s="13" t="s">
        <v>83</v>
      </c>
      <c r="BK125" s="205">
        <f>ROUND(I125*H125,2)</f>
        <v>0</v>
      </c>
      <c r="BL125" s="13" t="s">
        <v>125</v>
      </c>
      <c r="BM125" s="204" t="s">
        <v>125</v>
      </c>
    </row>
    <row r="126" s="2" customFormat="1">
      <c r="A126" s="34"/>
      <c r="B126" s="35"/>
      <c r="C126" s="36"/>
      <c r="D126" s="206" t="s">
        <v>127</v>
      </c>
      <c r="E126" s="36"/>
      <c r="F126" s="207" t="s">
        <v>367</v>
      </c>
      <c r="G126" s="36"/>
      <c r="H126" s="36"/>
      <c r="I126" s="208"/>
      <c r="J126" s="36"/>
      <c r="K126" s="36"/>
      <c r="L126" s="40"/>
      <c r="M126" s="209"/>
      <c r="N126" s="210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127</v>
      </c>
      <c r="AU126" s="13" t="s">
        <v>83</v>
      </c>
    </row>
    <row r="127" s="2" customFormat="1" ht="21.75" customHeight="1">
      <c r="A127" s="34"/>
      <c r="B127" s="35"/>
      <c r="C127" s="192" t="s">
        <v>131</v>
      </c>
      <c r="D127" s="192" t="s">
        <v>118</v>
      </c>
      <c r="E127" s="193" t="s">
        <v>369</v>
      </c>
      <c r="F127" s="194" t="s">
        <v>370</v>
      </c>
      <c r="G127" s="195" t="s">
        <v>121</v>
      </c>
      <c r="H127" s="196">
        <v>1</v>
      </c>
      <c r="I127" s="197"/>
      <c r="J127" s="198">
        <f>ROUND(I127*H127,2)</f>
        <v>0</v>
      </c>
      <c r="K127" s="194" t="s">
        <v>1</v>
      </c>
      <c r="L127" s="199"/>
      <c r="M127" s="200" t="s">
        <v>1</v>
      </c>
      <c r="N127" s="201" t="s">
        <v>40</v>
      </c>
      <c r="O127" s="87"/>
      <c r="P127" s="202">
        <f>O127*H127</f>
        <v>0</v>
      </c>
      <c r="Q127" s="202">
        <v>0</v>
      </c>
      <c r="R127" s="202">
        <f>Q127*H127</f>
        <v>0</v>
      </c>
      <c r="S127" s="202">
        <v>0</v>
      </c>
      <c r="T127" s="20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4" t="s">
        <v>123</v>
      </c>
      <c r="AT127" s="204" t="s">
        <v>118</v>
      </c>
      <c r="AU127" s="204" t="s">
        <v>83</v>
      </c>
      <c r="AY127" s="13" t="s">
        <v>124</v>
      </c>
      <c r="BE127" s="205">
        <f>IF(N127="základní",J127,0)</f>
        <v>0</v>
      </c>
      <c r="BF127" s="205">
        <f>IF(N127="snížená",J127,0)</f>
        <v>0</v>
      </c>
      <c r="BG127" s="205">
        <f>IF(N127="zákl. přenesená",J127,0)</f>
        <v>0</v>
      </c>
      <c r="BH127" s="205">
        <f>IF(N127="sníž. přenesená",J127,0)</f>
        <v>0</v>
      </c>
      <c r="BI127" s="205">
        <f>IF(N127="nulová",J127,0)</f>
        <v>0</v>
      </c>
      <c r="BJ127" s="13" t="s">
        <v>83</v>
      </c>
      <c r="BK127" s="205">
        <f>ROUND(I127*H127,2)</f>
        <v>0</v>
      </c>
      <c r="BL127" s="13" t="s">
        <v>125</v>
      </c>
      <c r="BM127" s="204" t="s">
        <v>142</v>
      </c>
    </row>
    <row r="128" s="2" customFormat="1">
      <c r="A128" s="34"/>
      <c r="B128" s="35"/>
      <c r="C128" s="36"/>
      <c r="D128" s="206" t="s">
        <v>127</v>
      </c>
      <c r="E128" s="36"/>
      <c r="F128" s="207" t="s">
        <v>370</v>
      </c>
      <c r="G128" s="36"/>
      <c r="H128" s="36"/>
      <c r="I128" s="208"/>
      <c r="J128" s="36"/>
      <c r="K128" s="36"/>
      <c r="L128" s="40"/>
      <c r="M128" s="209"/>
      <c r="N128" s="210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127</v>
      </c>
      <c r="AU128" s="13" t="s">
        <v>83</v>
      </c>
    </row>
    <row r="129" s="2" customFormat="1" ht="24.15" customHeight="1">
      <c r="A129" s="34"/>
      <c r="B129" s="35"/>
      <c r="C129" s="192" t="s">
        <v>125</v>
      </c>
      <c r="D129" s="192" t="s">
        <v>118</v>
      </c>
      <c r="E129" s="193" t="s">
        <v>372</v>
      </c>
      <c r="F129" s="194" t="s">
        <v>373</v>
      </c>
      <c r="G129" s="195" t="s">
        <v>121</v>
      </c>
      <c r="H129" s="196">
        <v>1</v>
      </c>
      <c r="I129" s="197"/>
      <c r="J129" s="198">
        <f>ROUND(I129*H129,2)</f>
        <v>0</v>
      </c>
      <c r="K129" s="194" t="s">
        <v>1</v>
      </c>
      <c r="L129" s="199"/>
      <c r="M129" s="200" t="s">
        <v>1</v>
      </c>
      <c r="N129" s="201" t="s">
        <v>40</v>
      </c>
      <c r="O129" s="87"/>
      <c r="P129" s="202">
        <f>O129*H129</f>
        <v>0</v>
      </c>
      <c r="Q129" s="202">
        <v>0</v>
      </c>
      <c r="R129" s="202">
        <f>Q129*H129</f>
        <v>0</v>
      </c>
      <c r="S129" s="202">
        <v>0</v>
      </c>
      <c r="T129" s="20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4" t="s">
        <v>123</v>
      </c>
      <c r="AT129" s="204" t="s">
        <v>118</v>
      </c>
      <c r="AU129" s="204" t="s">
        <v>83</v>
      </c>
      <c r="AY129" s="13" t="s">
        <v>124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3" t="s">
        <v>83</v>
      </c>
      <c r="BK129" s="205">
        <f>ROUND(I129*H129,2)</f>
        <v>0</v>
      </c>
      <c r="BL129" s="13" t="s">
        <v>125</v>
      </c>
      <c r="BM129" s="204" t="s">
        <v>123</v>
      </c>
    </row>
    <row r="130" s="2" customFormat="1">
      <c r="A130" s="34"/>
      <c r="B130" s="35"/>
      <c r="C130" s="36"/>
      <c r="D130" s="206" t="s">
        <v>127</v>
      </c>
      <c r="E130" s="36"/>
      <c r="F130" s="207" t="s">
        <v>373</v>
      </c>
      <c r="G130" s="36"/>
      <c r="H130" s="36"/>
      <c r="I130" s="208"/>
      <c r="J130" s="36"/>
      <c r="K130" s="36"/>
      <c r="L130" s="40"/>
      <c r="M130" s="209"/>
      <c r="N130" s="210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127</v>
      </c>
      <c r="AU130" s="13" t="s">
        <v>83</v>
      </c>
    </row>
    <row r="131" s="2" customFormat="1" ht="16.5" customHeight="1">
      <c r="A131" s="34"/>
      <c r="B131" s="35"/>
      <c r="C131" s="192" t="s">
        <v>138</v>
      </c>
      <c r="D131" s="192" t="s">
        <v>118</v>
      </c>
      <c r="E131" s="193" t="s">
        <v>375</v>
      </c>
      <c r="F131" s="194" t="s">
        <v>376</v>
      </c>
      <c r="G131" s="195" t="s">
        <v>121</v>
      </c>
      <c r="H131" s="196">
        <v>1</v>
      </c>
      <c r="I131" s="197"/>
      <c r="J131" s="198">
        <f>ROUND(I131*H131,2)</f>
        <v>0</v>
      </c>
      <c r="K131" s="194" t="s">
        <v>1</v>
      </c>
      <c r="L131" s="199"/>
      <c r="M131" s="200" t="s">
        <v>1</v>
      </c>
      <c r="N131" s="201" t="s">
        <v>40</v>
      </c>
      <c r="O131" s="87"/>
      <c r="P131" s="202">
        <f>O131*H131</f>
        <v>0</v>
      </c>
      <c r="Q131" s="202">
        <v>0</v>
      </c>
      <c r="R131" s="202">
        <f>Q131*H131</f>
        <v>0</v>
      </c>
      <c r="S131" s="202">
        <v>0</v>
      </c>
      <c r="T131" s="20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4" t="s">
        <v>123</v>
      </c>
      <c r="AT131" s="204" t="s">
        <v>118</v>
      </c>
      <c r="AU131" s="204" t="s">
        <v>83</v>
      </c>
      <c r="AY131" s="13" t="s">
        <v>124</v>
      </c>
      <c r="BE131" s="205">
        <f>IF(N131="základní",J131,0)</f>
        <v>0</v>
      </c>
      <c r="BF131" s="205">
        <f>IF(N131="snížená",J131,0)</f>
        <v>0</v>
      </c>
      <c r="BG131" s="205">
        <f>IF(N131="zákl. přenesená",J131,0)</f>
        <v>0</v>
      </c>
      <c r="BH131" s="205">
        <f>IF(N131="sníž. přenesená",J131,0)</f>
        <v>0</v>
      </c>
      <c r="BI131" s="205">
        <f>IF(N131="nulová",J131,0)</f>
        <v>0</v>
      </c>
      <c r="BJ131" s="13" t="s">
        <v>83</v>
      </c>
      <c r="BK131" s="205">
        <f>ROUND(I131*H131,2)</f>
        <v>0</v>
      </c>
      <c r="BL131" s="13" t="s">
        <v>125</v>
      </c>
      <c r="BM131" s="204" t="s">
        <v>157</v>
      </c>
    </row>
    <row r="132" s="2" customFormat="1">
      <c r="A132" s="34"/>
      <c r="B132" s="35"/>
      <c r="C132" s="36"/>
      <c r="D132" s="206" t="s">
        <v>127</v>
      </c>
      <c r="E132" s="36"/>
      <c r="F132" s="207" t="s">
        <v>376</v>
      </c>
      <c r="G132" s="36"/>
      <c r="H132" s="36"/>
      <c r="I132" s="208"/>
      <c r="J132" s="36"/>
      <c r="K132" s="36"/>
      <c r="L132" s="40"/>
      <c r="M132" s="209"/>
      <c r="N132" s="210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127</v>
      </c>
      <c r="AU132" s="13" t="s">
        <v>83</v>
      </c>
    </row>
    <row r="133" s="2" customFormat="1" ht="24.15" customHeight="1">
      <c r="A133" s="34"/>
      <c r="B133" s="35"/>
      <c r="C133" s="192" t="s">
        <v>142</v>
      </c>
      <c r="D133" s="192" t="s">
        <v>118</v>
      </c>
      <c r="E133" s="193" t="s">
        <v>378</v>
      </c>
      <c r="F133" s="194" t="s">
        <v>379</v>
      </c>
      <c r="G133" s="195" t="s">
        <v>121</v>
      </c>
      <c r="H133" s="196">
        <v>1</v>
      </c>
      <c r="I133" s="197"/>
      <c r="J133" s="198">
        <f>ROUND(I133*H133,2)</f>
        <v>0</v>
      </c>
      <c r="K133" s="194" t="s">
        <v>1</v>
      </c>
      <c r="L133" s="199"/>
      <c r="M133" s="200" t="s">
        <v>1</v>
      </c>
      <c r="N133" s="201" t="s">
        <v>40</v>
      </c>
      <c r="O133" s="87"/>
      <c r="P133" s="202">
        <f>O133*H133</f>
        <v>0</v>
      </c>
      <c r="Q133" s="202">
        <v>0</v>
      </c>
      <c r="R133" s="202">
        <f>Q133*H133</f>
        <v>0</v>
      </c>
      <c r="S133" s="202">
        <v>0</v>
      </c>
      <c r="T133" s="20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4" t="s">
        <v>123</v>
      </c>
      <c r="AT133" s="204" t="s">
        <v>118</v>
      </c>
      <c r="AU133" s="204" t="s">
        <v>83</v>
      </c>
      <c r="AY133" s="13" t="s">
        <v>124</v>
      </c>
      <c r="BE133" s="205">
        <f>IF(N133="základní",J133,0)</f>
        <v>0</v>
      </c>
      <c r="BF133" s="205">
        <f>IF(N133="snížená",J133,0)</f>
        <v>0</v>
      </c>
      <c r="BG133" s="205">
        <f>IF(N133="zákl. přenesená",J133,0)</f>
        <v>0</v>
      </c>
      <c r="BH133" s="205">
        <f>IF(N133="sníž. přenesená",J133,0)</f>
        <v>0</v>
      </c>
      <c r="BI133" s="205">
        <f>IF(N133="nulová",J133,0)</f>
        <v>0</v>
      </c>
      <c r="BJ133" s="13" t="s">
        <v>83</v>
      </c>
      <c r="BK133" s="205">
        <f>ROUND(I133*H133,2)</f>
        <v>0</v>
      </c>
      <c r="BL133" s="13" t="s">
        <v>125</v>
      </c>
      <c r="BM133" s="204" t="s">
        <v>165</v>
      </c>
    </row>
    <row r="134" s="2" customFormat="1">
      <c r="A134" s="34"/>
      <c r="B134" s="35"/>
      <c r="C134" s="36"/>
      <c r="D134" s="206" t="s">
        <v>127</v>
      </c>
      <c r="E134" s="36"/>
      <c r="F134" s="207" t="s">
        <v>379</v>
      </c>
      <c r="G134" s="36"/>
      <c r="H134" s="36"/>
      <c r="I134" s="208"/>
      <c r="J134" s="36"/>
      <c r="K134" s="36"/>
      <c r="L134" s="40"/>
      <c r="M134" s="209"/>
      <c r="N134" s="210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127</v>
      </c>
      <c r="AU134" s="13" t="s">
        <v>83</v>
      </c>
    </row>
    <row r="135" s="2" customFormat="1" ht="24.15" customHeight="1">
      <c r="A135" s="34"/>
      <c r="B135" s="35"/>
      <c r="C135" s="192" t="s">
        <v>146</v>
      </c>
      <c r="D135" s="192" t="s">
        <v>118</v>
      </c>
      <c r="E135" s="193" t="s">
        <v>381</v>
      </c>
      <c r="F135" s="194" t="s">
        <v>382</v>
      </c>
      <c r="G135" s="195" t="s">
        <v>121</v>
      </c>
      <c r="H135" s="196">
        <v>1</v>
      </c>
      <c r="I135" s="197"/>
      <c r="J135" s="198">
        <f>ROUND(I135*H135,2)</f>
        <v>0</v>
      </c>
      <c r="K135" s="194" t="s">
        <v>1</v>
      </c>
      <c r="L135" s="199"/>
      <c r="M135" s="200" t="s">
        <v>1</v>
      </c>
      <c r="N135" s="201" t="s">
        <v>40</v>
      </c>
      <c r="O135" s="87"/>
      <c r="P135" s="202">
        <f>O135*H135</f>
        <v>0</v>
      </c>
      <c r="Q135" s="202">
        <v>0</v>
      </c>
      <c r="R135" s="202">
        <f>Q135*H135</f>
        <v>0</v>
      </c>
      <c r="S135" s="202">
        <v>0</v>
      </c>
      <c r="T135" s="20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4" t="s">
        <v>123</v>
      </c>
      <c r="AT135" s="204" t="s">
        <v>118</v>
      </c>
      <c r="AU135" s="204" t="s">
        <v>83</v>
      </c>
      <c r="AY135" s="13" t="s">
        <v>124</v>
      </c>
      <c r="BE135" s="205">
        <f>IF(N135="základní",J135,0)</f>
        <v>0</v>
      </c>
      <c r="BF135" s="205">
        <f>IF(N135="snížená",J135,0)</f>
        <v>0</v>
      </c>
      <c r="BG135" s="205">
        <f>IF(N135="zákl. přenesená",J135,0)</f>
        <v>0</v>
      </c>
      <c r="BH135" s="205">
        <f>IF(N135="sníž. přenesená",J135,0)</f>
        <v>0</v>
      </c>
      <c r="BI135" s="205">
        <f>IF(N135="nulová",J135,0)</f>
        <v>0</v>
      </c>
      <c r="BJ135" s="13" t="s">
        <v>83</v>
      </c>
      <c r="BK135" s="205">
        <f>ROUND(I135*H135,2)</f>
        <v>0</v>
      </c>
      <c r="BL135" s="13" t="s">
        <v>125</v>
      </c>
      <c r="BM135" s="204" t="s">
        <v>173</v>
      </c>
    </row>
    <row r="136" s="2" customFormat="1">
      <c r="A136" s="34"/>
      <c r="B136" s="35"/>
      <c r="C136" s="36"/>
      <c r="D136" s="206" t="s">
        <v>127</v>
      </c>
      <c r="E136" s="36"/>
      <c r="F136" s="207" t="s">
        <v>382</v>
      </c>
      <c r="G136" s="36"/>
      <c r="H136" s="36"/>
      <c r="I136" s="208"/>
      <c r="J136" s="36"/>
      <c r="K136" s="36"/>
      <c r="L136" s="40"/>
      <c r="M136" s="209"/>
      <c r="N136" s="210"/>
      <c r="O136" s="87"/>
      <c r="P136" s="87"/>
      <c r="Q136" s="87"/>
      <c r="R136" s="87"/>
      <c r="S136" s="87"/>
      <c r="T136" s="88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127</v>
      </c>
      <c r="AU136" s="13" t="s">
        <v>83</v>
      </c>
    </row>
    <row r="137" s="2" customFormat="1" ht="24.15" customHeight="1">
      <c r="A137" s="34"/>
      <c r="B137" s="35"/>
      <c r="C137" s="192" t="s">
        <v>123</v>
      </c>
      <c r="D137" s="192" t="s">
        <v>118</v>
      </c>
      <c r="E137" s="193" t="s">
        <v>384</v>
      </c>
      <c r="F137" s="194" t="s">
        <v>385</v>
      </c>
      <c r="G137" s="195" t="s">
        <v>121</v>
      </c>
      <c r="H137" s="196">
        <v>1</v>
      </c>
      <c r="I137" s="197"/>
      <c r="J137" s="198">
        <f>ROUND(I137*H137,2)</f>
        <v>0</v>
      </c>
      <c r="K137" s="194" t="s">
        <v>1</v>
      </c>
      <c r="L137" s="199"/>
      <c r="M137" s="200" t="s">
        <v>1</v>
      </c>
      <c r="N137" s="201" t="s">
        <v>40</v>
      </c>
      <c r="O137" s="87"/>
      <c r="P137" s="202">
        <f>O137*H137</f>
        <v>0</v>
      </c>
      <c r="Q137" s="202">
        <v>0</v>
      </c>
      <c r="R137" s="202">
        <f>Q137*H137</f>
        <v>0</v>
      </c>
      <c r="S137" s="202">
        <v>0</v>
      </c>
      <c r="T137" s="20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4" t="s">
        <v>123</v>
      </c>
      <c r="AT137" s="204" t="s">
        <v>118</v>
      </c>
      <c r="AU137" s="204" t="s">
        <v>83</v>
      </c>
      <c r="AY137" s="13" t="s">
        <v>124</v>
      </c>
      <c r="BE137" s="205">
        <f>IF(N137="základní",J137,0)</f>
        <v>0</v>
      </c>
      <c r="BF137" s="205">
        <f>IF(N137="snížená",J137,0)</f>
        <v>0</v>
      </c>
      <c r="BG137" s="205">
        <f>IF(N137="zákl. přenesená",J137,0)</f>
        <v>0</v>
      </c>
      <c r="BH137" s="205">
        <f>IF(N137="sníž. přenesená",J137,0)</f>
        <v>0</v>
      </c>
      <c r="BI137" s="205">
        <f>IF(N137="nulová",J137,0)</f>
        <v>0</v>
      </c>
      <c r="BJ137" s="13" t="s">
        <v>83</v>
      </c>
      <c r="BK137" s="205">
        <f>ROUND(I137*H137,2)</f>
        <v>0</v>
      </c>
      <c r="BL137" s="13" t="s">
        <v>125</v>
      </c>
      <c r="BM137" s="204" t="s">
        <v>180</v>
      </c>
    </row>
    <row r="138" s="2" customFormat="1">
      <c r="A138" s="34"/>
      <c r="B138" s="35"/>
      <c r="C138" s="36"/>
      <c r="D138" s="206" t="s">
        <v>127</v>
      </c>
      <c r="E138" s="36"/>
      <c r="F138" s="207" t="s">
        <v>385</v>
      </c>
      <c r="G138" s="36"/>
      <c r="H138" s="36"/>
      <c r="I138" s="208"/>
      <c r="J138" s="36"/>
      <c r="K138" s="36"/>
      <c r="L138" s="40"/>
      <c r="M138" s="209"/>
      <c r="N138" s="210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127</v>
      </c>
      <c r="AU138" s="13" t="s">
        <v>83</v>
      </c>
    </row>
    <row r="139" s="2" customFormat="1" ht="24.15" customHeight="1">
      <c r="A139" s="34"/>
      <c r="B139" s="35"/>
      <c r="C139" s="192" t="s">
        <v>153</v>
      </c>
      <c r="D139" s="192" t="s">
        <v>118</v>
      </c>
      <c r="E139" s="193" t="s">
        <v>387</v>
      </c>
      <c r="F139" s="194" t="s">
        <v>388</v>
      </c>
      <c r="G139" s="195" t="s">
        <v>121</v>
      </c>
      <c r="H139" s="196">
        <v>1</v>
      </c>
      <c r="I139" s="197"/>
      <c r="J139" s="198">
        <f>ROUND(I139*H139,2)</f>
        <v>0</v>
      </c>
      <c r="K139" s="194" t="s">
        <v>1</v>
      </c>
      <c r="L139" s="199"/>
      <c r="M139" s="200" t="s">
        <v>1</v>
      </c>
      <c r="N139" s="201" t="s">
        <v>40</v>
      </c>
      <c r="O139" s="87"/>
      <c r="P139" s="202">
        <f>O139*H139</f>
        <v>0</v>
      </c>
      <c r="Q139" s="202">
        <v>0</v>
      </c>
      <c r="R139" s="202">
        <f>Q139*H139</f>
        <v>0</v>
      </c>
      <c r="S139" s="202">
        <v>0</v>
      </c>
      <c r="T139" s="20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4" t="s">
        <v>123</v>
      </c>
      <c r="AT139" s="204" t="s">
        <v>118</v>
      </c>
      <c r="AU139" s="204" t="s">
        <v>83</v>
      </c>
      <c r="AY139" s="13" t="s">
        <v>124</v>
      </c>
      <c r="BE139" s="205">
        <f>IF(N139="základní",J139,0)</f>
        <v>0</v>
      </c>
      <c r="BF139" s="205">
        <f>IF(N139="snížená",J139,0)</f>
        <v>0</v>
      </c>
      <c r="BG139" s="205">
        <f>IF(N139="zákl. přenesená",J139,0)</f>
        <v>0</v>
      </c>
      <c r="BH139" s="205">
        <f>IF(N139="sníž. přenesená",J139,0)</f>
        <v>0</v>
      </c>
      <c r="BI139" s="205">
        <f>IF(N139="nulová",J139,0)</f>
        <v>0</v>
      </c>
      <c r="BJ139" s="13" t="s">
        <v>83</v>
      </c>
      <c r="BK139" s="205">
        <f>ROUND(I139*H139,2)</f>
        <v>0</v>
      </c>
      <c r="BL139" s="13" t="s">
        <v>125</v>
      </c>
      <c r="BM139" s="204" t="s">
        <v>269</v>
      </c>
    </row>
    <row r="140" s="2" customFormat="1">
      <c r="A140" s="34"/>
      <c r="B140" s="35"/>
      <c r="C140" s="36"/>
      <c r="D140" s="206" t="s">
        <v>127</v>
      </c>
      <c r="E140" s="36"/>
      <c r="F140" s="207" t="s">
        <v>388</v>
      </c>
      <c r="G140" s="36"/>
      <c r="H140" s="36"/>
      <c r="I140" s="208"/>
      <c r="J140" s="36"/>
      <c r="K140" s="36"/>
      <c r="L140" s="40"/>
      <c r="M140" s="209"/>
      <c r="N140" s="210"/>
      <c r="O140" s="87"/>
      <c r="P140" s="87"/>
      <c r="Q140" s="87"/>
      <c r="R140" s="87"/>
      <c r="S140" s="87"/>
      <c r="T140" s="88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127</v>
      </c>
      <c r="AU140" s="13" t="s">
        <v>83</v>
      </c>
    </row>
    <row r="141" s="2" customFormat="1" ht="24.15" customHeight="1">
      <c r="A141" s="34"/>
      <c r="B141" s="35"/>
      <c r="C141" s="192" t="s">
        <v>157</v>
      </c>
      <c r="D141" s="192" t="s">
        <v>118</v>
      </c>
      <c r="E141" s="193" t="s">
        <v>390</v>
      </c>
      <c r="F141" s="194" t="s">
        <v>391</v>
      </c>
      <c r="G141" s="195" t="s">
        <v>121</v>
      </c>
      <c r="H141" s="196">
        <v>1</v>
      </c>
      <c r="I141" s="197"/>
      <c r="J141" s="198">
        <f>ROUND(I141*H141,2)</f>
        <v>0</v>
      </c>
      <c r="K141" s="194" t="s">
        <v>1</v>
      </c>
      <c r="L141" s="199"/>
      <c r="M141" s="200" t="s">
        <v>1</v>
      </c>
      <c r="N141" s="201" t="s">
        <v>40</v>
      </c>
      <c r="O141" s="87"/>
      <c r="P141" s="202">
        <f>O141*H141</f>
        <v>0</v>
      </c>
      <c r="Q141" s="202">
        <v>0</v>
      </c>
      <c r="R141" s="202">
        <f>Q141*H141</f>
        <v>0</v>
      </c>
      <c r="S141" s="202">
        <v>0</v>
      </c>
      <c r="T141" s="20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4" t="s">
        <v>123</v>
      </c>
      <c r="AT141" s="204" t="s">
        <v>118</v>
      </c>
      <c r="AU141" s="204" t="s">
        <v>83</v>
      </c>
      <c r="AY141" s="13" t="s">
        <v>124</v>
      </c>
      <c r="BE141" s="205">
        <f>IF(N141="základní",J141,0)</f>
        <v>0</v>
      </c>
      <c r="BF141" s="205">
        <f>IF(N141="snížená",J141,0)</f>
        <v>0</v>
      </c>
      <c r="BG141" s="205">
        <f>IF(N141="zákl. přenesená",J141,0)</f>
        <v>0</v>
      </c>
      <c r="BH141" s="205">
        <f>IF(N141="sníž. přenesená",J141,0)</f>
        <v>0</v>
      </c>
      <c r="BI141" s="205">
        <f>IF(N141="nulová",J141,0)</f>
        <v>0</v>
      </c>
      <c r="BJ141" s="13" t="s">
        <v>83</v>
      </c>
      <c r="BK141" s="205">
        <f>ROUND(I141*H141,2)</f>
        <v>0</v>
      </c>
      <c r="BL141" s="13" t="s">
        <v>125</v>
      </c>
      <c r="BM141" s="204" t="s">
        <v>277</v>
      </c>
    </row>
    <row r="142" s="2" customFormat="1">
      <c r="A142" s="34"/>
      <c r="B142" s="35"/>
      <c r="C142" s="36"/>
      <c r="D142" s="206" t="s">
        <v>127</v>
      </c>
      <c r="E142" s="36"/>
      <c r="F142" s="207" t="s">
        <v>391</v>
      </c>
      <c r="G142" s="36"/>
      <c r="H142" s="36"/>
      <c r="I142" s="208"/>
      <c r="J142" s="36"/>
      <c r="K142" s="36"/>
      <c r="L142" s="40"/>
      <c r="M142" s="209"/>
      <c r="N142" s="210"/>
      <c r="O142" s="87"/>
      <c r="P142" s="87"/>
      <c r="Q142" s="87"/>
      <c r="R142" s="87"/>
      <c r="S142" s="87"/>
      <c r="T142" s="88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127</v>
      </c>
      <c r="AU142" s="13" t="s">
        <v>83</v>
      </c>
    </row>
    <row r="143" s="2" customFormat="1" ht="16.5" customHeight="1">
      <c r="A143" s="34"/>
      <c r="B143" s="35"/>
      <c r="C143" s="192" t="s">
        <v>161</v>
      </c>
      <c r="D143" s="192" t="s">
        <v>118</v>
      </c>
      <c r="E143" s="193" t="s">
        <v>393</v>
      </c>
      <c r="F143" s="194" t="s">
        <v>394</v>
      </c>
      <c r="G143" s="195" t="s">
        <v>194</v>
      </c>
      <c r="H143" s="196">
        <v>10</v>
      </c>
      <c r="I143" s="197"/>
      <c r="J143" s="198">
        <f>ROUND(I143*H143,2)</f>
        <v>0</v>
      </c>
      <c r="K143" s="194" t="s">
        <v>1</v>
      </c>
      <c r="L143" s="199"/>
      <c r="M143" s="200" t="s">
        <v>1</v>
      </c>
      <c r="N143" s="201" t="s">
        <v>40</v>
      </c>
      <c r="O143" s="87"/>
      <c r="P143" s="202">
        <f>O143*H143</f>
        <v>0</v>
      </c>
      <c r="Q143" s="202">
        <v>0</v>
      </c>
      <c r="R143" s="202">
        <f>Q143*H143</f>
        <v>0</v>
      </c>
      <c r="S143" s="202">
        <v>0</v>
      </c>
      <c r="T143" s="20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4" t="s">
        <v>123</v>
      </c>
      <c r="AT143" s="204" t="s">
        <v>118</v>
      </c>
      <c r="AU143" s="204" t="s">
        <v>83</v>
      </c>
      <c r="AY143" s="13" t="s">
        <v>124</v>
      </c>
      <c r="BE143" s="205">
        <f>IF(N143="základní",J143,0)</f>
        <v>0</v>
      </c>
      <c r="BF143" s="205">
        <f>IF(N143="snížená",J143,0)</f>
        <v>0</v>
      </c>
      <c r="BG143" s="205">
        <f>IF(N143="zákl. přenesená",J143,0)</f>
        <v>0</v>
      </c>
      <c r="BH143" s="205">
        <f>IF(N143="sníž. přenesená",J143,0)</f>
        <v>0</v>
      </c>
      <c r="BI143" s="205">
        <f>IF(N143="nulová",J143,0)</f>
        <v>0</v>
      </c>
      <c r="BJ143" s="13" t="s">
        <v>83</v>
      </c>
      <c r="BK143" s="205">
        <f>ROUND(I143*H143,2)</f>
        <v>0</v>
      </c>
      <c r="BL143" s="13" t="s">
        <v>125</v>
      </c>
      <c r="BM143" s="204" t="s">
        <v>284</v>
      </c>
    </row>
    <row r="144" s="2" customFormat="1">
      <c r="A144" s="34"/>
      <c r="B144" s="35"/>
      <c r="C144" s="36"/>
      <c r="D144" s="206" t="s">
        <v>127</v>
      </c>
      <c r="E144" s="36"/>
      <c r="F144" s="207" t="s">
        <v>394</v>
      </c>
      <c r="G144" s="36"/>
      <c r="H144" s="36"/>
      <c r="I144" s="208"/>
      <c r="J144" s="36"/>
      <c r="K144" s="36"/>
      <c r="L144" s="40"/>
      <c r="M144" s="209"/>
      <c r="N144" s="210"/>
      <c r="O144" s="87"/>
      <c r="P144" s="87"/>
      <c r="Q144" s="87"/>
      <c r="R144" s="87"/>
      <c r="S144" s="87"/>
      <c r="T144" s="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127</v>
      </c>
      <c r="AU144" s="13" t="s">
        <v>83</v>
      </c>
    </row>
    <row r="145" s="2" customFormat="1" ht="16.5" customHeight="1">
      <c r="A145" s="34"/>
      <c r="B145" s="35"/>
      <c r="C145" s="192" t="s">
        <v>165</v>
      </c>
      <c r="D145" s="192" t="s">
        <v>118</v>
      </c>
      <c r="E145" s="193" t="s">
        <v>396</v>
      </c>
      <c r="F145" s="194" t="s">
        <v>397</v>
      </c>
      <c r="G145" s="195" t="s">
        <v>194</v>
      </c>
      <c r="H145" s="196">
        <v>10</v>
      </c>
      <c r="I145" s="197"/>
      <c r="J145" s="198">
        <f>ROUND(I145*H145,2)</f>
        <v>0</v>
      </c>
      <c r="K145" s="194" t="s">
        <v>1</v>
      </c>
      <c r="L145" s="199"/>
      <c r="M145" s="200" t="s">
        <v>1</v>
      </c>
      <c r="N145" s="201" t="s">
        <v>40</v>
      </c>
      <c r="O145" s="87"/>
      <c r="P145" s="202">
        <f>O145*H145</f>
        <v>0</v>
      </c>
      <c r="Q145" s="202">
        <v>0</v>
      </c>
      <c r="R145" s="202">
        <f>Q145*H145</f>
        <v>0</v>
      </c>
      <c r="S145" s="202">
        <v>0</v>
      </c>
      <c r="T145" s="20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4" t="s">
        <v>123</v>
      </c>
      <c r="AT145" s="204" t="s">
        <v>118</v>
      </c>
      <c r="AU145" s="204" t="s">
        <v>83</v>
      </c>
      <c r="AY145" s="13" t="s">
        <v>124</v>
      </c>
      <c r="BE145" s="205">
        <f>IF(N145="základní",J145,0)</f>
        <v>0</v>
      </c>
      <c r="BF145" s="205">
        <f>IF(N145="snížená",J145,0)</f>
        <v>0</v>
      </c>
      <c r="BG145" s="205">
        <f>IF(N145="zákl. přenesená",J145,0)</f>
        <v>0</v>
      </c>
      <c r="BH145" s="205">
        <f>IF(N145="sníž. přenesená",J145,0)</f>
        <v>0</v>
      </c>
      <c r="BI145" s="205">
        <f>IF(N145="nulová",J145,0)</f>
        <v>0</v>
      </c>
      <c r="BJ145" s="13" t="s">
        <v>83</v>
      </c>
      <c r="BK145" s="205">
        <f>ROUND(I145*H145,2)</f>
        <v>0</v>
      </c>
      <c r="BL145" s="13" t="s">
        <v>125</v>
      </c>
      <c r="BM145" s="204" t="s">
        <v>227</v>
      </c>
    </row>
    <row r="146" s="2" customFormat="1">
      <c r="A146" s="34"/>
      <c r="B146" s="35"/>
      <c r="C146" s="36"/>
      <c r="D146" s="206" t="s">
        <v>127</v>
      </c>
      <c r="E146" s="36"/>
      <c r="F146" s="207" t="s">
        <v>397</v>
      </c>
      <c r="G146" s="36"/>
      <c r="H146" s="36"/>
      <c r="I146" s="208"/>
      <c r="J146" s="36"/>
      <c r="K146" s="36"/>
      <c r="L146" s="40"/>
      <c r="M146" s="209"/>
      <c r="N146" s="210"/>
      <c r="O146" s="87"/>
      <c r="P146" s="87"/>
      <c r="Q146" s="87"/>
      <c r="R146" s="87"/>
      <c r="S146" s="87"/>
      <c r="T146" s="88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3" t="s">
        <v>127</v>
      </c>
      <c r="AU146" s="13" t="s">
        <v>83</v>
      </c>
    </row>
    <row r="147" s="2" customFormat="1" ht="16.5" customHeight="1">
      <c r="A147" s="34"/>
      <c r="B147" s="35"/>
      <c r="C147" s="192" t="s">
        <v>169</v>
      </c>
      <c r="D147" s="192" t="s">
        <v>118</v>
      </c>
      <c r="E147" s="193" t="s">
        <v>399</v>
      </c>
      <c r="F147" s="194" t="s">
        <v>400</v>
      </c>
      <c r="G147" s="195" t="s">
        <v>194</v>
      </c>
      <c r="H147" s="196">
        <v>10</v>
      </c>
      <c r="I147" s="197"/>
      <c r="J147" s="198">
        <f>ROUND(I147*H147,2)</f>
        <v>0</v>
      </c>
      <c r="K147" s="194" t="s">
        <v>1</v>
      </c>
      <c r="L147" s="199"/>
      <c r="M147" s="200" t="s">
        <v>1</v>
      </c>
      <c r="N147" s="201" t="s">
        <v>40</v>
      </c>
      <c r="O147" s="87"/>
      <c r="P147" s="202">
        <f>O147*H147</f>
        <v>0</v>
      </c>
      <c r="Q147" s="202">
        <v>0</v>
      </c>
      <c r="R147" s="202">
        <f>Q147*H147</f>
        <v>0</v>
      </c>
      <c r="S147" s="202">
        <v>0</v>
      </c>
      <c r="T147" s="20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4" t="s">
        <v>123</v>
      </c>
      <c r="AT147" s="204" t="s">
        <v>118</v>
      </c>
      <c r="AU147" s="204" t="s">
        <v>83</v>
      </c>
      <c r="AY147" s="13" t="s">
        <v>124</v>
      </c>
      <c r="BE147" s="205">
        <f>IF(N147="základní",J147,0)</f>
        <v>0</v>
      </c>
      <c r="BF147" s="205">
        <f>IF(N147="snížená",J147,0)</f>
        <v>0</v>
      </c>
      <c r="BG147" s="205">
        <f>IF(N147="zákl. přenesená",J147,0)</f>
        <v>0</v>
      </c>
      <c r="BH147" s="205">
        <f>IF(N147="sníž. přenesená",J147,0)</f>
        <v>0</v>
      </c>
      <c r="BI147" s="205">
        <f>IF(N147="nulová",J147,0)</f>
        <v>0</v>
      </c>
      <c r="BJ147" s="13" t="s">
        <v>83</v>
      </c>
      <c r="BK147" s="205">
        <f>ROUND(I147*H147,2)</f>
        <v>0</v>
      </c>
      <c r="BL147" s="13" t="s">
        <v>125</v>
      </c>
      <c r="BM147" s="204" t="s">
        <v>222</v>
      </c>
    </row>
    <row r="148" s="2" customFormat="1">
      <c r="A148" s="34"/>
      <c r="B148" s="35"/>
      <c r="C148" s="36"/>
      <c r="D148" s="206" t="s">
        <v>127</v>
      </c>
      <c r="E148" s="36"/>
      <c r="F148" s="207" t="s">
        <v>400</v>
      </c>
      <c r="G148" s="36"/>
      <c r="H148" s="36"/>
      <c r="I148" s="208"/>
      <c r="J148" s="36"/>
      <c r="K148" s="36"/>
      <c r="L148" s="40"/>
      <c r="M148" s="209"/>
      <c r="N148" s="210"/>
      <c r="O148" s="87"/>
      <c r="P148" s="87"/>
      <c r="Q148" s="87"/>
      <c r="R148" s="87"/>
      <c r="S148" s="87"/>
      <c r="T148" s="88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127</v>
      </c>
      <c r="AU148" s="13" t="s">
        <v>83</v>
      </c>
    </row>
    <row r="149" s="2" customFormat="1" ht="16.5" customHeight="1">
      <c r="A149" s="34"/>
      <c r="B149" s="35"/>
      <c r="C149" s="192" t="s">
        <v>198</v>
      </c>
      <c r="D149" s="192" t="s">
        <v>118</v>
      </c>
      <c r="E149" s="193" t="s">
        <v>402</v>
      </c>
      <c r="F149" s="194" t="s">
        <v>483</v>
      </c>
      <c r="G149" s="195" t="s">
        <v>194</v>
      </c>
      <c r="H149" s="196">
        <v>10</v>
      </c>
      <c r="I149" s="197"/>
      <c r="J149" s="198">
        <f>ROUND(I149*H149,2)</f>
        <v>0</v>
      </c>
      <c r="K149" s="194" t="s">
        <v>404</v>
      </c>
      <c r="L149" s="199"/>
      <c r="M149" s="200" t="s">
        <v>1</v>
      </c>
      <c r="N149" s="201" t="s">
        <v>40</v>
      </c>
      <c r="O149" s="87"/>
      <c r="P149" s="202">
        <f>O149*H149</f>
        <v>0</v>
      </c>
      <c r="Q149" s="202">
        <v>0</v>
      </c>
      <c r="R149" s="202">
        <f>Q149*H149</f>
        <v>0</v>
      </c>
      <c r="S149" s="202">
        <v>0</v>
      </c>
      <c r="T149" s="20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4" t="s">
        <v>123</v>
      </c>
      <c r="AT149" s="204" t="s">
        <v>118</v>
      </c>
      <c r="AU149" s="204" t="s">
        <v>83</v>
      </c>
      <c r="AY149" s="13" t="s">
        <v>124</v>
      </c>
      <c r="BE149" s="205">
        <f>IF(N149="základní",J149,0)</f>
        <v>0</v>
      </c>
      <c r="BF149" s="205">
        <f>IF(N149="snížená",J149,0)</f>
        <v>0</v>
      </c>
      <c r="BG149" s="205">
        <f>IF(N149="zákl. přenesená",J149,0)</f>
        <v>0</v>
      </c>
      <c r="BH149" s="205">
        <f>IF(N149="sníž. přenesená",J149,0)</f>
        <v>0</v>
      </c>
      <c r="BI149" s="205">
        <f>IF(N149="nulová",J149,0)</f>
        <v>0</v>
      </c>
      <c r="BJ149" s="13" t="s">
        <v>83</v>
      </c>
      <c r="BK149" s="205">
        <f>ROUND(I149*H149,2)</f>
        <v>0</v>
      </c>
      <c r="BL149" s="13" t="s">
        <v>125</v>
      </c>
      <c r="BM149" s="204" t="s">
        <v>484</v>
      </c>
    </row>
    <row r="150" s="2" customFormat="1">
      <c r="A150" s="34"/>
      <c r="B150" s="35"/>
      <c r="C150" s="36"/>
      <c r="D150" s="206" t="s">
        <v>127</v>
      </c>
      <c r="E150" s="36"/>
      <c r="F150" s="207" t="s">
        <v>406</v>
      </c>
      <c r="G150" s="36"/>
      <c r="H150" s="36"/>
      <c r="I150" s="208"/>
      <c r="J150" s="36"/>
      <c r="K150" s="36"/>
      <c r="L150" s="40"/>
      <c r="M150" s="209"/>
      <c r="N150" s="210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127</v>
      </c>
      <c r="AU150" s="13" t="s">
        <v>83</v>
      </c>
    </row>
    <row r="151" s="2" customFormat="1" ht="16.5" customHeight="1">
      <c r="A151" s="34"/>
      <c r="B151" s="35"/>
      <c r="C151" s="192" t="s">
        <v>8</v>
      </c>
      <c r="D151" s="192" t="s">
        <v>118</v>
      </c>
      <c r="E151" s="193" t="s">
        <v>407</v>
      </c>
      <c r="F151" s="194" t="s">
        <v>408</v>
      </c>
      <c r="G151" s="195" t="s">
        <v>194</v>
      </c>
      <c r="H151" s="196">
        <v>40</v>
      </c>
      <c r="I151" s="197"/>
      <c r="J151" s="198">
        <f>ROUND(I151*H151,2)</f>
        <v>0</v>
      </c>
      <c r="K151" s="194" t="s">
        <v>1</v>
      </c>
      <c r="L151" s="199"/>
      <c r="M151" s="200" t="s">
        <v>1</v>
      </c>
      <c r="N151" s="201" t="s">
        <v>40</v>
      </c>
      <c r="O151" s="87"/>
      <c r="P151" s="202">
        <f>O151*H151</f>
        <v>0</v>
      </c>
      <c r="Q151" s="202">
        <v>0</v>
      </c>
      <c r="R151" s="202">
        <f>Q151*H151</f>
        <v>0</v>
      </c>
      <c r="S151" s="202">
        <v>0</v>
      </c>
      <c r="T151" s="20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4" t="s">
        <v>123</v>
      </c>
      <c r="AT151" s="204" t="s">
        <v>118</v>
      </c>
      <c r="AU151" s="204" t="s">
        <v>83</v>
      </c>
      <c r="AY151" s="13" t="s">
        <v>124</v>
      </c>
      <c r="BE151" s="205">
        <f>IF(N151="základní",J151,0)</f>
        <v>0</v>
      </c>
      <c r="BF151" s="205">
        <f>IF(N151="snížená",J151,0)</f>
        <v>0</v>
      </c>
      <c r="BG151" s="205">
        <f>IF(N151="zákl. přenesená",J151,0)</f>
        <v>0</v>
      </c>
      <c r="BH151" s="205">
        <f>IF(N151="sníž. přenesená",J151,0)</f>
        <v>0</v>
      </c>
      <c r="BI151" s="205">
        <f>IF(N151="nulová",J151,0)</f>
        <v>0</v>
      </c>
      <c r="BJ151" s="13" t="s">
        <v>83</v>
      </c>
      <c r="BK151" s="205">
        <f>ROUND(I151*H151,2)</f>
        <v>0</v>
      </c>
      <c r="BL151" s="13" t="s">
        <v>125</v>
      </c>
      <c r="BM151" s="204" t="s">
        <v>246</v>
      </c>
    </row>
    <row r="152" s="2" customFormat="1">
      <c r="A152" s="34"/>
      <c r="B152" s="35"/>
      <c r="C152" s="36"/>
      <c r="D152" s="206" t="s">
        <v>127</v>
      </c>
      <c r="E152" s="36"/>
      <c r="F152" s="207" t="s">
        <v>408</v>
      </c>
      <c r="G152" s="36"/>
      <c r="H152" s="36"/>
      <c r="I152" s="208"/>
      <c r="J152" s="36"/>
      <c r="K152" s="36"/>
      <c r="L152" s="40"/>
      <c r="M152" s="209"/>
      <c r="N152" s="210"/>
      <c r="O152" s="87"/>
      <c r="P152" s="87"/>
      <c r="Q152" s="87"/>
      <c r="R152" s="87"/>
      <c r="S152" s="87"/>
      <c r="T152" s="88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3" t="s">
        <v>127</v>
      </c>
      <c r="AU152" s="13" t="s">
        <v>83</v>
      </c>
    </row>
    <row r="153" s="2" customFormat="1" ht="16.5" customHeight="1">
      <c r="A153" s="34"/>
      <c r="B153" s="35"/>
      <c r="C153" s="192" t="s">
        <v>180</v>
      </c>
      <c r="D153" s="192" t="s">
        <v>118</v>
      </c>
      <c r="E153" s="193" t="s">
        <v>410</v>
      </c>
      <c r="F153" s="194" t="s">
        <v>411</v>
      </c>
      <c r="G153" s="195" t="s">
        <v>194</v>
      </c>
      <c r="H153" s="196">
        <v>20</v>
      </c>
      <c r="I153" s="197"/>
      <c r="J153" s="198">
        <f>ROUND(I153*H153,2)</f>
        <v>0</v>
      </c>
      <c r="K153" s="194" t="s">
        <v>1</v>
      </c>
      <c r="L153" s="199"/>
      <c r="M153" s="200" t="s">
        <v>1</v>
      </c>
      <c r="N153" s="201" t="s">
        <v>40</v>
      </c>
      <c r="O153" s="87"/>
      <c r="P153" s="202">
        <f>O153*H153</f>
        <v>0</v>
      </c>
      <c r="Q153" s="202">
        <v>0</v>
      </c>
      <c r="R153" s="202">
        <f>Q153*H153</f>
        <v>0</v>
      </c>
      <c r="S153" s="202">
        <v>0</v>
      </c>
      <c r="T153" s="20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4" t="s">
        <v>123</v>
      </c>
      <c r="AT153" s="204" t="s">
        <v>118</v>
      </c>
      <c r="AU153" s="204" t="s">
        <v>83</v>
      </c>
      <c r="AY153" s="13" t="s">
        <v>124</v>
      </c>
      <c r="BE153" s="205">
        <f>IF(N153="základní",J153,0)</f>
        <v>0</v>
      </c>
      <c r="BF153" s="205">
        <f>IF(N153="snížená",J153,0)</f>
        <v>0</v>
      </c>
      <c r="BG153" s="205">
        <f>IF(N153="zákl. přenesená",J153,0)</f>
        <v>0</v>
      </c>
      <c r="BH153" s="205">
        <f>IF(N153="sníž. přenesená",J153,0)</f>
        <v>0</v>
      </c>
      <c r="BI153" s="205">
        <f>IF(N153="nulová",J153,0)</f>
        <v>0</v>
      </c>
      <c r="BJ153" s="13" t="s">
        <v>83</v>
      </c>
      <c r="BK153" s="205">
        <f>ROUND(I153*H153,2)</f>
        <v>0</v>
      </c>
      <c r="BL153" s="13" t="s">
        <v>125</v>
      </c>
      <c r="BM153" s="204" t="s">
        <v>257</v>
      </c>
    </row>
    <row r="154" s="2" customFormat="1">
      <c r="A154" s="34"/>
      <c r="B154" s="35"/>
      <c r="C154" s="36"/>
      <c r="D154" s="206" t="s">
        <v>127</v>
      </c>
      <c r="E154" s="36"/>
      <c r="F154" s="207" t="s">
        <v>411</v>
      </c>
      <c r="G154" s="36"/>
      <c r="H154" s="36"/>
      <c r="I154" s="208"/>
      <c r="J154" s="36"/>
      <c r="K154" s="36"/>
      <c r="L154" s="40"/>
      <c r="M154" s="209"/>
      <c r="N154" s="210"/>
      <c r="O154" s="87"/>
      <c r="P154" s="87"/>
      <c r="Q154" s="87"/>
      <c r="R154" s="87"/>
      <c r="S154" s="87"/>
      <c r="T154" s="88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3" t="s">
        <v>127</v>
      </c>
      <c r="AU154" s="13" t="s">
        <v>83</v>
      </c>
    </row>
    <row r="155" s="11" customFormat="1" ht="25.92" customHeight="1">
      <c r="A155" s="11"/>
      <c r="B155" s="211"/>
      <c r="C155" s="212"/>
      <c r="D155" s="213" t="s">
        <v>74</v>
      </c>
      <c r="E155" s="214" t="s">
        <v>413</v>
      </c>
      <c r="F155" s="214" t="s">
        <v>414</v>
      </c>
      <c r="G155" s="212"/>
      <c r="H155" s="212"/>
      <c r="I155" s="215"/>
      <c r="J155" s="216">
        <f>BK155</f>
        <v>0</v>
      </c>
      <c r="K155" s="212"/>
      <c r="L155" s="217"/>
      <c r="M155" s="218"/>
      <c r="N155" s="219"/>
      <c r="O155" s="219"/>
      <c r="P155" s="220">
        <f>SUM(P156:P183)</f>
        <v>0</v>
      </c>
      <c r="Q155" s="219"/>
      <c r="R155" s="220">
        <f>SUM(R156:R183)</f>
        <v>0</v>
      </c>
      <c r="S155" s="219"/>
      <c r="T155" s="221">
        <f>SUM(T156:T183)</f>
        <v>0</v>
      </c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R155" s="222" t="s">
        <v>83</v>
      </c>
      <c r="AT155" s="223" t="s">
        <v>74</v>
      </c>
      <c r="AU155" s="223" t="s">
        <v>75</v>
      </c>
      <c r="AY155" s="222" t="s">
        <v>124</v>
      </c>
      <c r="BK155" s="224">
        <f>SUM(BK156:BK183)</f>
        <v>0</v>
      </c>
    </row>
    <row r="156" s="2" customFormat="1" ht="37.8" customHeight="1">
      <c r="A156" s="34"/>
      <c r="B156" s="35"/>
      <c r="C156" s="225" t="s">
        <v>184</v>
      </c>
      <c r="D156" s="225" t="s">
        <v>191</v>
      </c>
      <c r="E156" s="226" t="s">
        <v>415</v>
      </c>
      <c r="F156" s="227" t="s">
        <v>416</v>
      </c>
      <c r="G156" s="228" t="s">
        <v>121</v>
      </c>
      <c r="H156" s="229">
        <v>2</v>
      </c>
      <c r="I156" s="230"/>
      <c r="J156" s="231">
        <f>ROUND(I156*H156,2)</f>
        <v>0</v>
      </c>
      <c r="K156" s="227" t="s">
        <v>1</v>
      </c>
      <c r="L156" s="40"/>
      <c r="M156" s="232" t="s">
        <v>1</v>
      </c>
      <c r="N156" s="233" t="s">
        <v>40</v>
      </c>
      <c r="O156" s="87"/>
      <c r="P156" s="202">
        <f>O156*H156</f>
        <v>0</v>
      </c>
      <c r="Q156" s="202">
        <v>0</v>
      </c>
      <c r="R156" s="202">
        <f>Q156*H156</f>
        <v>0</v>
      </c>
      <c r="S156" s="202">
        <v>0</v>
      </c>
      <c r="T156" s="20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4" t="s">
        <v>125</v>
      </c>
      <c r="AT156" s="204" t="s">
        <v>191</v>
      </c>
      <c r="AU156" s="204" t="s">
        <v>83</v>
      </c>
      <c r="AY156" s="13" t="s">
        <v>124</v>
      </c>
      <c r="BE156" s="205">
        <f>IF(N156="základní",J156,0)</f>
        <v>0</v>
      </c>
      <c r="BF156" s="205">
        <f>IF(N156="snížená",J156,0)</f>
        <v>0</v>
      </c>
      <c r="BG156" s="205">
        <f>IF(N156="zákl. přenesená",J156,0)</f>
        <v>0</v>
      </c>
      <c r="BH156" s="205">
        <f>IF(N156="sníž. přenesená",J156,0)</f>
        <v>0</v>
      </c>
      <c r="BI156" s="205">
        <f>IF(N156="nulová",J156,0)</f>
        <v>0</v>
      </c>
      <c r="BJ156" s="13" t="s">
        <v>83</v>
      </c>
      <c r="BK156" s="205">
        <f>ROUND(I156*H156,2)</f>
        <v>0</v>
      </c>
      <c r="BL156" s="13" t="s">
        <v>125</v>
      </c>
      <c r="BM156" s="204" t="s">
        <v>265</v>
      </c>
    </row>
    <row r="157" s="2" customFormat="1">
      <c r="A157" s="34"/>
      <c r="B157" s="35"/>
      <c r="C157" s="36"/>
      <c r="D157" s="206" t="s">
        <v>127</v>
      </c>
      <c r="E157" s="36"/>
      <c r="F157" s="207" t="s">
        <v>416</v>
      </c>
      <c r="G157" s="36"/>
      <c r="H157" s="36"/>
      <c r="I157" s="208"/>
      <c r="J157" s="36"/>
      <c r="K157" s="36"/>
      <c r="L157" s="40"/>
      <c r="M157" s="209"/>
      <c r="N157" s="210"/>
      <c r="O157" s="87"/>
      <c r="P157" s="87"/>
      <c r="Q157" s="87"/>
      <c r="R157" s="87"/>
      <c r="S157" s="87"/>
      <c r="T157" s="88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3" t="s">
        <v>127</v>
      </c>
      <c r="AU157" s="13" t="s">
        <v>83</v>
      </c>
    </row>
    <row r="158" s="2" customFormat="1" ht="16.5" customHeight="1">
      <c r="A158" s="34"/>
      <c r="B158" s="35"/>
      <c r="C158" s="225" t="s">
        <v>269</v>
      </c>
      <c r="D158" s="225" t="s">
        <v>191</v>
      </c>
      <c r="E158" s="226" t="s">
        <v>417</v>
      </c>
      <c r="F158" s="227" t="s">
        <v>418</v>
      </c>
      <c r="G158" s="228" t="s">
        <v>121</v>
      </c>
      <c r="H158" s="229">
        <v>2</v>
      </c>
      <c r="I158" s="230"/>
      <c r="J158" s="231">
        <f>ROUND(I158*H158,2)</f>
        <v>0</v>
      </c>
      <c r="K158" s="227" t="s">
        <v>1</v>
      </c>
      <c r="L158" s="40"/>
      <c r="M158" s="232" t="s">
        <v>1</v>
      </c>
      <c r="N158" s="233" t="s">
        <v>40</v>
      </c>
      <c r="O158" s="87"/>
      <c r="P158" s="202">
        <f>O158*H158</f>
        <v>0</v>
      </c>
      <c r="Q158" s="202">
        <v>0</v>
      </c>
      <c r="R158" s="202">
        <f>Q158*H158</f>
        <v>0</v>
      </c>
      <c r="S158" s="202">
        <v>0</v>
      </c>
      <c r="T158" s="20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4" t="s">
        <v>125</v>
      </c>
      <c r="AT158" s="204" t="s">
        <v>191</v>
      </c>
      <c r="AU158" s="204" t="s">
        <v>83</v>
      </c>
      <c r="AY158" s="13" t="s">
        <v>124</v>
      </c>
      <c r="BE158" s="205">
        <f>IF(N158="základní",J158,0)</f>
        <v>0</v>
      </c>
      <c r="BF158" s="205">
        <f>IF(N158="snížená",J158,0)</f>
        <v>0</v>
      </c>
      <c r="BG158" s="205">
        <f>IF(N158="zákl. přenesená",J158,0)</f>
        <v>0</v>
      </c>
      <c r="BH158" s="205">
        <f>IF(N158="sníž. přenesená",J158,0)</f>
        <v>0</v>
      </c>
      <c r="BI158" s="205">
        <f>IF(N158="nulová",J158,0)</f>
        <v>0</v>
      </c>
      <c r="BJ158" s="13" t="s">
        <v>83</v>
      </c>
      <c r="BK158" s="205">
        <f>ROUND(I158*H158,2)</f>
        <v>0</v>
      </c>
      <c r="BL158" s="13" t="s">
        <v>125</v>
      </c>
      <c r="BM158" s="204" t="s">
        <v>311</v>
      </c>
    </row>
    <row r="159" s="2" customFormat="1">
      <c r="A159" s="34"/>
      <c r="B159" s="35"/>
      <c r="C159" s="36"/>
      <c r="D159" s="206" t="s">
        <v>127</v>
      </c>
      <c r="E159" s="36"/>
      <c r="F159" s="207" t="s">
        <v>418</v>
      </c>
      <c r="G159" s="36"/>
      <c r="H159" s="36"/>
      <c r="I159" s="208"/>
      <c r="J159" s="36"/>
      <c r="K159" s="36"/>
      <c r="L159" s="40"/>
      <c r="M159" s="209"/>
      <c r="N159" s="210"/>
      <c r="O159" s="87"/>
      <c r="P159" s="87"/>
      <c r="Q159" s="87"/>
      <c r="R159" s="87"/>
      <c r="S159" s="87"/>
      <c r="T159" s="88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3" t="s">
        <v>127</v>
      </c>
      <c r="AU159" s="13" t="s">
        <v>83</v>
      </c>
    </row>
    <row r="160" s="2" customFormat="1" ht="66.75" customHeight="1">
      <c r="A160" s="34"/>
      <c r="B160" s="35"/>
      <c r="C160" s="225" t="s">
        <v>273</v>
      </c>
      <c r="D160" s="225" t="s">
        <v>191</v>
      </c>
      <c r="E160" s="226" t="s">
        <v>419</v>
      </c>
      <c r="F160" s="227" t="s">
        <v>420</v>
      </c>
      <c r="G160" s="228" t="s">
        <v>121</v>
      </c>
      <c r="H160" s="229">
        <v>1</v>
      </c>
      <c r="I160" s="230"/>
      <c r="J160" s="231">
        <f>ROUND(I160*H160,2)</f>
        <v>0</v>
      </c>
      <c r="K160" s="227" t="s">
        <v>1</v>
      </c>
      <c r="L160" s="40"/>
      <c r="M160" s="232" t="s">
        <v>1</v>
      </c>
      <c r="N160" s="233" t="s">
        <v>40</v>
      </c>
      <c r="O160" s="87"/>
      <c r="P160" s="202">
        <f>O160*H160</f>
        <v>0</v>
      </c>
      <c r="Q160" s="202">
        <v>0</v>
      </c>
      <c r="R160" s="202">
        <f>Q160*H160</f>
        <v>0</v>
      </c>
      <c r="S160" s="202">
        <v>0</v>
      </c>
      <c r="T160" s="20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4" t="s">
        <v>125</v>
      </c>
      <c r="AT160" s="204" t="s">
        <v>191</v>
      </c>
      <c r="AU160" s="204" t="s">
        <v>83</v>
      </c>
      <c r="AY160" s="13" t="s">
        <v>124</v>
      </c>
      <c r="BE160" s="205">
        <f>IF(N160="základní",J160,0)</f>
        <v>0</v>
      </c>
      <c r="BF160" s="205">
        <f>IF(N160="snížená",J160,0)</f>
        <v>0</v>
      </c>
      <c r="BG160" s="205">
        <f>IF(N160="zákl. přenesená",J160,0)</f>
        <v>0</v>
      </c>
      <c r="BH160" s="205">
        <f>IF(N160="sníž. přenesená",J160,0)</f>
        <v>0</v>
      </c>
      <c r="BI160" s="205">
        <f>IF(N160="nulová",J160,0)</f>
        <v>0</v>
      </c>
      <c r="BJ160" s="13" t="s">
        <v>83</v>
      </c>
      <c r="BK160" s="205">
        <f>ROUND(I160*H160,2)</f>
        <v>0</v>
      </c>
      <c r="BL160" s="13" t="s">
        <v>125</v>
      </c>
      <c r="BM160" s="204" t="s">
        <v>297</v>
      </c>
    </row>
    <row r="161" s="2" customFormat="1">
      <c r="A161" s="34"/>
      <c r="B161" s="35"/>
      <c r="C161" s="36"/>
      <c r="D161" s="206" t="s">
        <v>127</v>
      </c>
      <c r="E161" s="36"/>
      <c r="F161" s="207" t="s">
        <v>420</v>
      </c>
      <c r="G161" s="36"/>
      <c r="H161" s="36"/>
      <c r="I161" s="208"/>
      <c r="J161" s="36"/>
      <c r="K161" s="36"/>
      <c r="L161" s="40"/>
      <c r="M161" s="209"/>
      <c r="N161" s="210"/>
      <c r="O161" s="87"/>
      <c r="P161" s="87"/>
      <c r="Q161" s="87"/>
      <c r="R161" s="87"/>
      <c r="S161" s="87"/>
      <c r="T161" s="88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3" t="s">
        <v>127</v>
      </c>
      <c r="AU161" s="13" t="s">
        <v>83</v>
      </c>
    </row>
    <row r="162" s="2" customFormat="1" ht="66.75" customHeight="1">
      <c r="A162" s="34"/>
      <c r="B162" s="35"/>
      <c r="C162" s="225" t="s">
        <v>277</v>
      </c>
      <c r="D162" s="225" t="s">
        <v>191</v>
      </c>
      <c r="E162" s="226" t="s">
        <v>421</v>
      </c>
      <c r="F162" s="227" t="s">
        <v>422</v>
      </c>
      <c r="G162" s="228" t="s">
        <v>121</v>
      </c>
      <c r="H162" s="229">
        <v>1</v>
      </c>
      <c r="I162" s="230"/>
      <c r="J162" s="231">
        <f>ROUND(I162*H162,2)</f>
        <v>0</v>
      </c>
      <c r="K162" s="227" t="s">
        <v>1</v>
      </c>
      <c r="L162" s="40"/>
      <c r="M162" s="232" t="s">
        <v>1</v>
      </c>
      <c r="N162" s="233" t="s">
        <v>40</v>
      </c>
      <c r="O162" s="87"/>
      <c r="P162" s="202">
        <f>O162*H162</f>
        <v>0</v>
      </c>
      <c r="Q162" s="202">
        <v>0</v>
      </c>
      <c r="R162" s="202">
        <f>Q162*H162</f>
        <v>0</v>
      </c>
      <c r="S162" s="202">
        <v>0</v>
      </c>
      <c r="T162" s="20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4" t="s">
        <v>125</v>
      </c>
      <c r="AT162" s="204" t="s">
        <v>191</v>
      </c>
      <c r="AU162" s="204" t="s">
        <v>83</v>
      </c>
      <c r="AY162" s="13" t="s">
        <v>124</v>
      </c>
      <c r="BE162" s="205">
        <f>IF(N162="základní",J162,0)</f>
        <v>0</v>
      </c>
      <c r="BF162" s="205">
        <f>IF(N162="snížená",J162,0)</f>
        <v>0</v>
      </c>
      <c r="BG162" s="205">
        <f>IF(N162="zákl. přenesená",J162,0)</f>
        <v>0</v>
      </c>
      <c r="BH162" s="205">
        <f>IF(N162="sníž. přenesená",J162,0)</f>
        <v>0</v>
      </c>
      <c r="BI162" s="205">
        <f>IF(N162="nulová",J162,0)</f>
        <v>0</v>
      </c>
      <c r="BJ162" s="13" t="s">
        <v>83</v>
      </c>
      <c r="BK162" s="205">
        <f>ROUND(I162*H162,2)</f>
        <v>0</v>
      </c>
      <c r="BL162" s="13" t="s">
        <v>125</v>
      </c>
      <c r="BM162" s="204" t="s">
        <v>302</v>
      </c>
    </row>
    <row r="163" s="2" customFormat="1">
      <c r="A163" s="34"/>
      <c r="B163" s="35"/>
      <c r="C163" s="36"/>
      <c r="D163" s="206" t="s">
        <v>127</v>
      </c>
      <c r="E163" s="36"/>
      <c r="F163" s="207" t="s">
        <v>423</v>
      </c>
      <c r="G163" s="36"/>
      <c r="H163" s="36"/>
      <c r="I163" s="208"/>
      <c r="J163" s="36"/>
      <c r="K163" s="36"/>
      <c r="L163" s="40"/>
      <c r="M163" s="209"/>
      <c r="N163" s="210"/>
      <c r="O163" s="87"/>
      <c r="P163" s="87"/>
      <c r="Q163" s="87"/>
      <c r="R163" s="87"/>
      <c r="S163" s="87"/>
      <c r="T163" s="88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3" t="s">
        <v>127</v>
      </c>
      <c r="AU163" s="13" t="s">
        <v>83</v>
      </c>
    </row>
    <row r="164" s="2" customFormat="1" ht="37.8" customHeight="1">
      <c r="A164" s="34"/>
      <c r="B164" s="35"/>
      <c r="C164" s="225" t="s">
        <v>284</v>
      </c>
      <c r="D164" s="225" t="s">
        <v>191</v>
      </c>
      <c r="E164" s="226" t="s">
        <v>424</v>
      </c>
      <c r="F164" s="227" t="s">
        <v>425</v>
      </c>
      <c r="G164" s="228" t="s">
        <v>121</v>
      </c>
      <c r="H164" s="229">
        <v>1</v>
      </c>
      <c r="I164" s="230"/>
      <c r="J164" s="231">
        <f>ROUND(I164*H164,2)</f>
        <v>0</v>
      </c>
      <c r="K164" s="227" t="s">
        <v>1</v>
      </c>
      <c r="L164" s="40"/>
      <c r="M164" s="232" t="s">
        <v>1</v>
      </c>
      <c r="N164" s="233" t="s">
        <v>40</v>
      </c>
      <c r="O164" s="87"/>
      <c r="P164" s="202">
        <f>O164*H164</f>
        <v>0</v>
      </c>
      <c r="Q164" s="202">
        <v>0</v>
      </c>
      <c r="R164" s="202">
        <f>Q164*H164</f>
        <v>0</v>
      </c>
      <c r="S164" s="202">
        <v>0</v>
      </c>
      <c r="T164" s="20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4" t="s">
        <v>125</v>
      </c>
      <c r="AT164" s="204" t="s">
        <v>191</v>
      </c>
      <c r="AU164" s="204" t="s">
        <v>83</v>
      </c>
      <c r="AY164" s="13" t="s">
        <v>124</v>
      </c>
      <c r="BE164" s="205">
        <f>IF(N164="základní",J164,0)</f>
        <v>0</v>
      </c>
      <c r="BF164" s="205">
        <f>IF(N164="snížená",J164,0)</f>
        <v>0</v>
      </c>
      <c r="BG164" s="205">
        <f>IF(N164="zákl. přenesená",J164,0)</f>
        <v>0</v>
      </c>
      <c r="BH164" s="205">
        <f>IF(N164="sníž. přenesená",J164,0)</f>
        <v>0</v>
      </c>
      <c r="BI164" s="205">
        <f>IF(N164="nulová",J164,0)</f>
        <v>0</v>
      </c>
      <c r="BJ164" s="13" t="s">
        <v>83</v>
      </c>
      <c r="BK164" s="205">
        <f>ROUND(I164*H164,2)</f>
        <v>0</v>
      </c>
      <c r="BL164" s="13" t="s">
        <v>125</v>
      </c>
      <c r="BM164" s="204" t="s">
        <v>212</v>
      </c>
    </row>
    <row r="165" s="2" customFormat="1">
      <c r="A165" s="34"/>
      <c r="B165" s="35"/>
      <c r="C165" s="36"/>
      <c r="D165" s="206" t="s">
        <v>127</v>
      </c>
      <c r="E165" s="36"/>
      <c r="F165" s="207" t="s">
        <v>425</v>
      </c>
      <c r="G165" s="36"/>
      <c r="H165" s="36"/>
      <c r="I165" s="208"/>
      <c r="J165" s="36"/>
      <c r="K165" s="36"/>
      <c r="L165" s="40"/>
      <c r="M165" s="209"/>
      <c r="N165" s="210"/>
      <c r="O165" s="87"/>
      <c r="P165" s="87"/>
      <c r="Q165" s="87"/>
      <c r="R165" s="87"/>
      <c r="S165" s="87"/>
      <c r="T165" s="88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3" t="s">
        <v>127</v>
      </c>
      <c r="AU165" s="13" t="s">
        <v>83</v>
      </c>
    </row>
    <row r="166" s="2" customFormat="1" ht="16.5" customHeight="1">
      <c r="A166" s="34"/>
      <c r="B166" s="35"/>
      <c r="C166" s="225" t="s">
        <v>288</v>
      </c>
      <c r="D166" s="225" t="s">
        <v>191</v>
      </c>
      <c r="E166" s="226" t="s">
        <v>426</v>
      </c>
      <c r="F166" s="227" t="s">
        <v>427</v>
      </c>
      <c r="G166" s="228" t="s">
        <v>121</v>
      </c>
      <c r="H166" s="229">
        <v>1</v>
      </c>
      <c r="I166" s="230"/>
      <c r="J166" s="231">
        <f>ROUND(I166*H166,2)</f>
        <v>0</v>
      </c>
      <c r="K166" s="227" t="s">
        <v>1</v>
      </c>
      <c r="L166" s="40"/>
      <c r="M166" s="232" t="s">
        <v>1</v>
      </c>
      <c r="N166" s="233" t="s">
        <v>40</v>
      </c>
      <c r="O166" s="87"/>
      <c r="P166" s="202">
        <f>O166*H166</f>
        <v>0</v>
      </c>
      <c r="Q166" s="202">
        <v>0</v>
      </c>
      <c r="R166" s="202">
        <f>Q166*H166</f>
        <v>0</v>
      </c>
      <c r="S166" s="202">
        <v>0</v>
      </c>
      <c r="T166" s="20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4" t="s">
        <v>125</v>
      </c>
      <c r="AT166" s="204" t="s">
        <v>191</v>
      </c>
      <c r="AU166" s="204" t="s">
        <v>83</v>
      </c>
      <c r="AY166" s="13" t="s">
        <v>124</v>
      </c>
      <c r="BE166" s="205">
        <f>IF(N166="základní",J166,0)</f>
        <v>0</v>
      </c>
      <c r="BF166" s="205">
        <f>IF(N166="snížená",J166,0)</f>
        <v>0</v>
      </c>
      <c r="BG166" s="205">
        <f>IF(N166="zákl. přenesená",J166,0)</f>
        <v>0</v>
      </c>
      <c r="BH166" s="205">
        <f>IF(N166="sníž. přenesená",J166,0)</f>
        <v>0</v>
      </c>
      <c r="BI166" s="205">
        <f>IF(N166="nulová",J166,0)</f>
        <v>0</v>
      </c>
      <c r="BJ166" s="13" t="s">
        <v>83</v>
      </c>
      <c r="BK166" s="205">
        <f>ROUND(I166*H166,2)</f>
        <v>0</v>
      </c>
      <c r="BL166" s="13" t="s">
        <v>125</v>
      </c>
      <c r="BM166" s="204" t="s">
        <v>324</v>
      </c>
    </row>
    <row r="167" s="2" customFormat="1">
      <c r="A167" s="34"/>
      <c r="B167" s="35"/>
      <c r="C167" s="36"/>
      <c r="D167" s="206" t="s">
        <v>127</v>
      </c>
      <c r="E167" s="36"/>
      <c r="F167" s="207" t="s">
        <v>427</v>
      </c>
      <c r="G167" s="36"/>
      <c r="H167" s="36"/>
      <c r="I167" s="208"/>
      <c r="J167" s="36"/>
      <c r="K167" s="36"/>
      <c r="L167" s="40"/>
      <c r="M167" s="209"/>
      <c r="N167" s="210"/>
      <c r="O167" s="87"/>
      <c r="P167" s="87"/>
      <c r="Q167" s="87"/>
      <c r="R167" s="87"/>
      <c r="S167" s="87"/>
      <c r="T167" s="88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3" t="s">
        <v>127</v>
      </c>
      <c r="AU167" s="13" t="s">
        <v>83</v>
      </c>
    </row>
    <row r="168" s="2" customFormat="1" ht="16.5" customHeight="1">
      <c r="A168" s="34"/>
      <c r="B168" s="35"/>
      <c r="C168" s="225" t="s">
        <v>227</v>
      </c>
      <c r="D168" s="225" t="s">
        <v>191</v>
      </c>
      <c r="E168" s="226" t="s">
        <v>428</v>
      </c>
      <c r="F168" s="227" t="s">
        <v>429</v>
      </c>
      <c r="G168" s="228" t="s">
        <v>121</v>
      </c>
      <c r="H168" s="229">
        <v>1</v>
      </c>
      <c r="I168" s="230"/>
      <c r="J168" s="231">
        <f>ROUND(I168*H168,2)</f>
        <v>0</v>
      </c>
      <c r="K168" s="227" t="s">
        <v>1</v>
      </c>
      <c r="L168" s="40"/>
      <c r="M168" s="232" t="s">
        <v>1</v>
      </c>
      <c r="N168" s="233" t="s">
        <v>40</v>
      </c>
      <c r="O168" s="87"/>
      <c r="P168" s="202">
        <f>O168*H168</f>
        <v>0</v>
      </c>
      <c r="Q168" s="202">
        <v>0</v>
      </c>
      <c r="R168" s="202">
        <f>Q168*H168</f>
        <v>0</v>
      </c>
      <c r="S168" s="202">
        <v>0</v>
      </c>
      <c r="T168" s="20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4" t="s">
        <v>125</v>
      </c>
      <c r="AT168" s="204" t="s">
        <v>191</v>
      </c>
      <c r="AU168" s="204" t="s">
        <v>83</v>
      </c>
      <c r="AY168" s="13" t="s">
        <v>124</v>
      </c>
      <c r="BE168" s="205">
        <f>IF(N168="základní",J168,0)</f>
        <v>0</v>
      </c>
      <c r="BF168" s="205">
        <f>IF(N168="snížená",J168,0)</f>
        <v>0</v>
      </c>
      <c r="BG168" s="205">
        <f>IF(N168="zákl. přenesená",J168,0)</f>
        <v>0</v>
      </c>
      <c r="BH168" s="205">
        <f>IF(N168="sníž. přenesená",J168,0)</f>
        <v>0</v>
      </c>
      <c r="BI168" s="205">
        <f>IF(N168="nulová",J168,0)</f>
        <v>0</v>
      </c>
      <c r="BJ168" s="13" t="s">
        <v>83</v>
      </c>
      <c r="BK168" s="205">
        <f>ROUND(I168*H168,2)</f>
        <v>0</v>
      </c>
      <c r="BL168" s="13" t="s">
        <v>125</v>
      </c>
      <c r="BM168" s="204" t="s">
        <v>335</v>
      </c>
    </row>
    <row r="169" s="2" customFormat="1">
      <c r="A169" s="34"/>
      <c r="B169" s="35"/>
      <c r="C169" s="36"/>
      <c r="D169" s="206" t="s">
        <v>127</v>
      </c>
      <c r="E169" s="36"/>
      <c r="F169" s="207" t="s">
        <v>429</v>
      </c>
      <c r="G169" s="36"/>
      <c r="H169" s="36"/>
      <c r="I169" s="208"/>
      <c r="J169" s="36"/>
      <c r="K169" s="36"/>
      <c r="L169" s="40"/>
      <c r="M169" s="209"/>
      <c r="N169" s="210"/>
      <c r="O169" s="87"/>
      <c r="P169" s="87"/>
      <c r="Q169" s="87"/>
      <c r="R169" s="87"/>
      <c r="S169" s="87"/>
      <c r="T169" s="88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3" t="s">
        <v>127</v>
      </c>
      <c r="AU169" s="13" t="s">
        <v>83</v>
      </c>
    </row>
    <row r="170" s="2" customFormat="1" ht="16.5" customHeight="1">
      <c r="A170" s="34"/>
      <c r="B170" s="35"/>
      <c r="C170" s="225" t="s">
        <v>217</v>
      </c>
      <c r="D170" s="225" t="s">
        <v>191</v>
      </c>
      <c r="E170" s="226" t="s">
        <v>430</v>
      </c>
      <c r="F170" s="227" t="s">
        <v>431</v>
      </c>
      <c r="G170" s="228" t="s">
        <v>121</v>
      </c>
      <c r="H170" s="229">
        <v>2</v>
      </c>
      <c r="I170" s="230"/>
      <c r="J170" s="231">
        <f>ROUND(I170*H170,2)</f>
        <v>0</v>
      </c>
      <c r="K170" s="227" t="s">
        <v>1</v>
      </c>
      <c r="L170" s="40"/>
      <c r="M170" s="232" t="s">
        <v>1</v>
      </c>
      <c r="N170" s="233" t="s">
        <v>40</v>
      </c>
      <c r="O170" s="87"/>
      <c r="P170" s="202">
        <f>O170*H170</f>
        <v>0</v>
      </c>
      <c r="Q170" s="202">
        <v>0</v>
      </c>
      <c r="R170" s="202">
        <f>Q170*H170</f>
        <v>0</v>
      </c>
      <c r="S170" s="202">
        <v>0</v>
      </c>
      <c r="T170" s="20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4" t="s">
        <v>125</v>
      </c>
      <c r="AT170" s="204" t="s">
        <v>191</v>
      </c>
      <c r="AU170" s="204" t="s">
        <v>83</v>
      </c>
      <c r="AY170" s="13" t="s">
        <v>124</v>
      </c>
      <c r="BE170" s="205">
        <f>IF(N170="základní",J170,0)</f>
        <v>0</v>
      </c>
      <c r="BF170" s="205">
        <f>IF(N170="snížená",J170,0)</f>
        <v>0</v>
      </c>
      <c r="BG170" s="205">
        <f>IF(N170="zákl. přenesená",J170,0)</f>
        <v>0</v>
      </c>
      <c r="BH170" s="205">
        <f>IF(N170="sníž. přenesená",J170,0)</f>
        <v>0</v>
      </c>
      <c r="BI170" s="205">
        <f>IF(N170="nulová",J170,0)</f>
        <v>0</v>
      </c>
      <c r="BJ170" s="13" t="s">
        <v>83</v>
      </c>
      <c r="BK170" s="205">
        <f>ROUND(I170*H170,2)</f>
        <v>0</v>
      </c>
      <c r="BL170" s="13" t="s">
        <v>125</v>
      </c>
      <c r="BM170" s="204" t="s">
        <v>190</v>
      </c>
    </row>
    <row r="171" s="2" customFormat="1">
      <c r="A171" s="34"/>
      <c r="B171" s="35"/>
      <c r="C171" s="36"/>
      <c r="D171" s="206" t="s">
        <v>127</v>
      </c>
      <c r="E171" s="36"/>
      <c r="F171" s="207" t="s">
        <v>431</v>
      </c>
      <c r="G171" s="36"/>
      <c r="H171" s="36"/>
      <c r="I171" s="208"/>
      <c r="J171" s="36"/>
      <c r="K171" s="36"/>
      <c r="L171" s="40"/>
      <c r="M171" s="209"/>
      <c r="N171" s="210"/>
      <c r="O171" s="87"/>
      <c r="P171" s="87"/>
      <c r="Q171" s="87"/>
      <c r="R171" s="87"/>
      <c r="S171" s="87"/>
      <c r="T171" s="88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3" t="s">
        <v>127</v>
      </c>
      <c r="AU171" s="13" t="s">
        <v>83</v>
      </c>
    </row>
    <row r="172" s="2" customFormat="1" ht="37.8" customHeight="1">
      <c r="A172" s="34"/>
      <c r="B172" s="35"/>
      <c r="C172" s="225" t="s">
        <v>222</v>
      </c>
      <c r="D172" s="225" t="s">
        <v>191</v>
      </c>
      <c r="E172" s="226" t="s">
        <v>432</v>
      </c>
      <c r="F172" s="227" t="s">
        <v>433</v>
      </c>
      <c r="G172" s="228" t="s">
        <v>121</v>
      </c>
      <c r="H172" s="229">
        <v>1</v>
      </c>
      <c r="I172" s="230"/>
      <c r="J172" s="231">
        <f>ROUND(I172*H172,2)</f>
        <v>0</v>
      </c>
      <c r="K172" s="227" t="s">
        <v>1</v>
      </c>
      <c r="L172" s="40"/>
      <c r="M172" s="232" t="s">
        <v>1</v>
      </c>
      <c r="N172" s="233" t="s">
        <v>40</v>
      </c>
      <c r="O172" s="87"/>
      <c r="P172" s="202">
        <f>O172*H172</f>
        <v>0</v>
      </c>
      <c r="Q172" s="202">
        <v>0</v>
      </c>
      <c r="R172" s="202">
        <f>Q172*H172</f>
        <v>0</v>
      </c>
      <c r="S172" s="202">
        <v>0</v>
      </c>
      <c r="T172" s="203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4" t="s">
        <v>125</v>
      </c>
      <c r="AT172" s="204" t="s">
        <v>191</v>
      </c>
      <c r="AU172" s="204" t="s">
        <v>83</v>
      </c>
      <c r="AY172" s="13" t="s">
        <v>124</v>
      </c>
      <c r="BE172" s="205">
        <f>IF(N172="základní",J172,0)</f>
        <v>0</v>
      </c>
      <c r="BF172" s="205">
        <f>IF(N172="snížená",J172,0)</f>
        <v>0</v>
      </c>
      <c r="BG172" s="205">
        <f>IF(N172="zákl. přenesená",J172,0)</f>
        <v>0</v>
      </c>
      <c r="BH172" s="205">
        <f>IF(N172="sníž. přenesená",J172,0)</f>
        <v>0</v>
      </c>
      <c r="BI172" s="205">
        <f>IF(N172="nulová",J172,0)</f>
        <v>0</v>
      </c>
      <c r="BJ172" s="13" t="s">
        <v>83</v>
      </c>
      <c r="BK172" s="205">
        <f>ROUND(I172*H172,2)</f>
        <v>0</v>
      </c>
      <c r="BL172" s="13" t="s">
        <v>125</v>
      </c>
      <c r="BM172" s="204" t="s">
        <v>350</v>
      </c>
    </row>
    <row r="173" s="2" customFormat="1">
      <c r="A173" s="34"/>
      <c r="B173" s="35"/>
      <c r="C173" s="36"/>
      <c r="D173" s="206" t="s">
        <v>127</v>
      </c>
      <c r="E173" s="36"/>
      <c r="F173" s="207" t="s">
        <v>433</v>
      </c>
      <c r="G173" s="36"/>
      <c r="H173" s="36"/>
      <c r="I173" s="208"/>
      <c r="J173" s="36"/>
      <c r="K173" s="36"/>
      <c r="L173" s="40"/>
      <c r="M173" s="209"/>
      <c r="N173" s="210"/>
      <c r="O173" s="87"/>
      <c r="P173" s="87"/>
      <c r="Q173" s="87"/>
      <c r="R173" s="87"/>
      <c r="S173" s="87"/>
      <c r="T173" s="88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3" t="s">
        <v>127</v>
      </c>
      <c r="AU173" s="13" t="s">
        <v>83</v>
      </c>
    </row>
    <row r="174" s="2" customFormat="1" ht="66.75" customHeight="1">
      <c r="A174" s="34"/>
      <c r="B174" s="35"/>
      <c r="C174" s="225" t="s">
        <v>232</v>
      </c>
      <c r="D174" s="225" t="s">
        <v>191</v>
      </c>
      <c r="E174" s="226" t="s">
        <v>434</v>
      </c>
      <c r="F174" s="227" t="s">
        <v>435</v>
      </c>
      <c r="G174" s="228" t="s">
        <v>121</v>
      </c>
      <c r="H174" s="229">
        <v>4</v>
      </c>
      <c r="I174" s="230"/>
      <c r="J174" s="231">
        <f>ROUND(I174*H174,2)</f>
        <v>0</v>
      </c>
      <c r="K174" s="227" t="s">
        <v>1</v>
      </c>
      <c r="L174" s="40"/>
      <c r="M174" s="232" t="s">
        <v>1</v>
      </c>
      <c r="N174" s="233" t="s">
        <v>40</v>
      </c>
      <c r="O174" s="87"/>
      <c r="P174" s="202">
        <f>O174*H174</f>
        <v>0</v>
      </c>
      <c r="Q174" s="202">
        <v>0</v>
      </c>
      <c r="R174" s="202">
        <f>Q174*H174</f>
        <v>0</v>
      </c>
      <c r="S174" s="202">
        <v>0</v>
      </c>
      <c r="T174" s="203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4" t="s">
        <v>125</v>
      </c>
      <c r="AT174" s="204" t="s">
        <v>191</v>
      </c>
      <c r="AU174" s="204" t="s">
        <v>83</v>
      </c>
      <c r="AY174" s="13" t="s">
        <v>124</v>
      </c>
      <c r="BE174" s="205">
        <f>IF(N174="základní",J174,0)</f>
        <v>0</v>
      </c>
      <c r="BF174" s="205">
        <f>IF(N174="snížená",J174,0)</f>
        <v>0</v>
      </c>
      <c r="BG174" s="205">
        <f>IF(N174="zákl. přenesená",J174,0)</f>
        <v>0</v>
      </c>
      <c r="BH174" s="205">
        <f>IF(N174="sníž. přenesená",J174,0)</f>
        <v>0</v>
      </c>
      <c r="BI174" s="205">
        <f>IF(N174="nulová",J174,0)</f>
        <v>0</v>
      </c>
      <c r="BJ174" s="13" t="s">
        <v>83</v>
      </c>
      <c r="BK174" s="205">
        <f>ROUND(I174*H174,2)</f>
        <v>0</v>
      </c>
      <c r="BL174" s="13" t="s">
        <v>125</v>
      </c>
      <c r="BM174" s="204" t="s">
        <v>436</v>
      </c>
    </row>
    <row r="175" s="2" customFormat="1">
      <c r="A175" s="34"/>
      <c r="B175" s="35"/>
      <c r="C175" s="36"/>
      <c r="D175" s="206" t="s">
        <v>127</v>
      </c>
      <c r="E175" s="36"/>
      <c r="F175" s="207" t="s">
        <v>437</v>
      </c>
      <c r="G175" s="36"/>
      <c r="H175" s="36"/>
      <c r="I175" s="208"/>
      <c r="J175" s="36"/>
      <c r="K175" s="36"/>
      <c r="L175" s="40"/>
      <c r="M175" s="209"/>
      <c r="N175" s="210"/>
      <c r="O175" s="87"/>
      <c r="P175" s="87"/>
      <c r="Q175" s="87"/>
      <c r="R175" s="87"/>
      <c r="S175" s="87"/>
      <c r="T175" s="88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3" t="s">
        <v>127</v>
      </c>
      <c r="AU175" s="13" t="s">
        <v>83</v>
      </c>
    </row>
    <row r="176" s="2" customFormat="1" ht="44.25" customHeight="1">
      <c r="A176" s="34"/>
      <c r="B176" s="35"/>
      <c r="C176" s="225" t="s">
        <v>237</v>
      </c>
      <c r="D176" s="225" t="s">
        <v>191</v>
      </c>
      <c r="E176" s="226" t="s">
        <v>438</v>
      </c>
      <c r="F176" s="227" t="s">
        <v>439</v>
      </c>
      <c r="G176" s="228" t="s">
        <v>194</v>
      </c>
      <c r="H176" s="229">
        <v>20</v>
      </c>
      <c r="I176" s="230"/>
      <c r="J176" s="231">
        <f>ROUND(I176*H176,2)</f>
        <v>0</v>
      </c>
      <c r="K176" s="227" t="s">
        <v>1</v>
      </c>
      <c r="L176" s="40"/>
      <c r="M176" s="232" t="s">
        <v>1</v>
      </c>
      <c r="N176" s="233" t="s">
        <v>40</v>
      </c>
      <c r="O176" s="87"/>
      <c r="P176" s="202">
        <f>O176*H176</f>
        <v>0</v>
      </c>
      <c r="Q176" s="202">
        <v>0</v>
      </c>
      <c r="R176" s="202">
        <f>Q176*H176</f>
        <v>0</v>
      </c>
      <c r="S176" s="202">
        <v>0</v>
      </c>
      <c r="T176" s="20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4" t="s">
        <v>125</v>
      </c>
      <c r="AT176" s="204" t="s">
        <v>191</v>
      </c>
      <c r="AU176" s="204" t="s">
        <v>83</v>
      </c>
      <c r="AY176" s="13" t="s">
        <v>124</v>
      </c>
      <c r="BE176" s="205">
        <f>IF(N176="základní",J176,0)</f>
        <v>0</v>
      </c>
      <c r="BF176" s="205">
        <f>IF(N176="snížená",J176,0)</f>
        <v>0</v>
      </c>
      <c r="BG176" s="205">
        <f>IF(N176="zákl. přenesená",J176,0)</f>
        <v>0</v>
      </c>
      <c r="BH176" s="205">
        <f>IF(N176="sníž. přenesená",J176,0)</f>
        <v>0</v>
      </c>
      <c r="BI176" s="205">
        <f>IF(N176="nulová",J176,0)</f>
        <v>0</v>
      </c>
      <c r="BJ176" s="13" t="s">
        <v>83</v>
      </c>
      <c r="BK176" s="205">
        <f>ROUND(I176*H176,2)</f>
        <v>0</v>
      </c>
      <c r="BL176" s="13" t="s">
        <v>125</v>
      </c>
      <c r="BM176" s="204" t="s">
        <v>440</v>
      </c>
    </row>
    <row r="177" s="2" customFormat="1">
      <c r="A177" s="34"/>
      <c r="B177" s="35"/>
      <c r="C177" s="36"/>
      <c r="D177" s="206" t="s">
        <v>127</v>
      </c>
      <c r="E177" s="36"/>
      <c r="F177" s="207" t="s">
        <v>439</v>
      </c>
      <c r="G177" s="36"/>
      <c r="H177" s="36"/>
      <c r="I177" s="208"/>
      <c r="J177" s="36"/>
      <c r="K177" s="36"/>
      <c r="L177" s="40"/>
      <c r="M177" s="209"/>
      <c r="N177" s="210"/>
      <c r="O177" s="87"/>
      <c r="P177" s="87"/>
      <c r="Q177" s="87"/>
      <c r="R177" s="87"/>
      <c r="S177" s="87"/>
      <c r="T177" s="88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3" t="s">
        <v>127</v>
      </c>
      <c r="AU177" s="13" t="s">
        <v>83</v>
      </c>
    </row>
    <row r="178" s="2" customFormat="1" ht="44.25" customHeight="1">
      <c r="A178" s="34"/>
      <c r="B178" s="35"/>
      <c r="C178" s="225" t="s">
        <v>242</v>
      </c>
      <c r="D178" s="225" t="s">
        <v>191</v>
      </c>
      <c r="E178" s="226" t="s">
        <v>441</v>
      </c>
      <c r="F178" s="227" t="s">
        <v>442</v>
      </c>
      <c r="G178" s="228" t="s">
        <v>121</v>
      </c>
      <c r="H178" s="229">
        <v>1</v>
      </c>
      <c r="I178" s="230"/>
      <c r="J178" s="231">
        <f>ROUND(I178*H178,2)</f>
        <v>0</v>
      </c>
      <c r="K178" s="227" t="s">
        <v>1</v>
      </c>
      <c r="L178" s="40"/>
      <c r="M178" s="232" t="s">
        <v>1</v>
      </c>
      <c r="N178" s="233" t="s">
        <v>40</v>
      </c>
      <c r="O178" s="87"/>
      <c r="P178" s="202">
        <f>O178*H178</f>
        <v>0</v>
      </c>
      <c r="Q178" s="202">
        <v>0</v>
      </c>
      <c r="R178" s="202">
        <f>Q178*H178</f>
        <v>0</v>
      </c>
      <c r="S178" s="202">
        <v>0</v>
      </c>
      <c r="T178" s="203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4" t="s">
        <v>125</v>
      </c>
      <c r="AT178" s="204" t="s">
        <v>191</v>
      </c>
      <c r="AU178" s="204" t="s">
        <v>83</v>
      </c>
      <c r="AY178" s="13" t="s">
        <v>124</v>
      </c>
      <c r="BE178" s="205">
        <f>IF(N178="základní",J178,0)</f>
        <v>0</v>
      </c>
      <c r="BF178" s="205">
        <f>IF(N178="snížená",J178,0)</f>
        <v>0</v>
      </c>
      <c r="BG178" s="205">
        <f>IF(N178="zákl. přenesená",J178,0)</f>
        <v>0</v>
      </c>
      <c r="BH178" s="205">
        <f>IF(N178="sníž. přenesená",J178,0)</f>
        <v>0</v>
      </c>
      <c r="BI178" s="205">
        <f>IF(N178="nulová",J178,0)</f>
        <v>0</v>
      </c>
      <c r="BJ178" s="13" t="s">
        <v>83</v>
      </c>
      <c r="BK178" s="205">
        <f>ROUND(I178*H178,2)</f>
        <v>0</v>
      </c>
      <c r="BL178" s="13" t="s">
        <v>125</v>
      </c>
      <c r="BM178" s="204" t="s">
        <v>443</v>
      </c>
    </row>
    <row r="179" s="2" customFormat="1">
      <c r="A179" s="34"/>
      <c r="B179" s="35"/>
      <c r="C179" s="36"/>
      <c r="D179" s="206" t="s">
        <v>127</v>
      </c>
      <c r="E179" s="36"/>
      <c r="F179" s="207" t="s">
        <v>442</v>
      </c>
      <c r="G179" s="36"/>
      <c r="H179" s="36"/>
      <c r="I179" s="208"/>
      <c r="J179" s="36"/>
      <c r="K179" s="36"/>
      <c r="L179" s="40"/>
      <c r="M179" s="209"/>
      <c r="N179" s="210"/>
      <c r="O179" s="87"/>
      <c r="P179" s="87"/>
      <c r="Q179" s="87"/>
      <c r="R179" s="87"/>
      <c r="S179" s="87"/>
      <c r="T179" s="88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3" t="s">
        <v>127</v>
      </c>
      <c r="AU179" s="13" t="s">
        <v>83</v>
      </c>
    </row>
    <row r="180" s="2" customFormat="1" ht="62.7" customHeight="1">
      <c r="A180" s="34"/>
      <c r="B180" s="35"/>
      <c r="C180" s="225" t="s">
        <v>246</v>
      </c>
      <c r="D180" s="225" t="s">
        <v>191</v>
      </c>
      <c r="E180" s="226" t="s">
        <v>444</v>
      </c>
      <c r="F180" s="227" t="s">
        <v>445</v>
      </c>
      <c r="G180" s="228" t="s">
        <v>194</v>
      </c>
      <c r="H180" s="229">
        <v>40</v>
      </c>
      <c r="I180" s="230"/>
      <c r="J180" s="231">
        <f>ROUND(I180*H180,2)</f>
        <v>0</v>
      </c>
      <c r="K180" s="227" t="s">
        <v>1</v>
      </c>
      <c r="L180" s="40"/>
      <c r="M180" s="232" t="s">
        <v>1</v>
      </c>
      <c r="N180" s="233" t="s">
        <v>40</v>
      </c>
      <c r="O180" s="87"/>
      <c r="P180" s="202">
        <f>O180*H180</f>
        <v>0</v>
      </c>
      <c r="Q180" s="202">
        <v>0</v>
      </c>
      <c r="R180" s="202">
        <f>Q180*H180</f>
        <v>0</v>
      </c>
      <c r="S180" s="202">
        <v>0</v>
      </c>
      <c r="T180" s="203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4" t="s">
        <v>125</v>
      </c>
      <c r="AT180" s="204" t="s">
        <v>191</v>
      </c>
      <c r="AU180" s="204" t="s">
        <v>83</v>
      </c>
      <c r="AY180" s="13" t="s">
        <v>124</v>
      </c>
      <c r="BE180" s="205">
        <f>IF(N180="základní",J180,0)</f>
        <v>0</v>
      </c>
      <c r="BF180" s="205">
        <f>IF(N180="snížená",J180,0)</f>
        <v>0</v>
      </c>
      <c r="BG180" s="205">
        <f>IF(N180="zákl. přenesená",J180,0)</f>
        <v>0</v>
      </c>
      <c r="BH180" s="205">
        <f>IF(N180="sníž. přenesená",J180,0)</f>
        <v>0</v>
      </c>
      <c r="BI180" s="205">
        <f>IF(N180="nulová",J180,0)</f>
        <v>0</v>
      </c>
      <c r="BJ180" s="13" t="s">
        <v>83</v>
      </c>
      <c r="BK180" s="205">
        <f>ROUND(I180*H180,2)</f>
        <v>0</v>
      </c>
      <c r="BL180" s="13" t="s">
        <v>125</v>
      </c>
      <c r="BM180" s="204" t="s">
        <v>446</v>
      </c>
    </row>
    <row r="181" s="2" customFormat="1">
      <c r="A181" s="34"/>
      <c r="B181" s="35"/>
      <c r="C181" s="36"/>
      <c r="D181" s="206" t="s">
        <v>127</v>
      </c>
      <c r="E181" s="36"/>
      <c r="F181" s="207" t="s">
        <v>445</v>
      </c>
      <c r="G181" s="36"/>
      <c r="H181" s="36"/>
      <c r="I181" s="208"/>
      <c r="J181" s="36"/>
      <c r="K181" s="36"/>
      <c r="L181" s="40"/>
      <c r="M181" s="209"/>
      <c r="N181" s="210"/>
      <c r="O181" s="87"/>
      <c r="P181" s="87"/>
      <c r="Q181" s="87"/>
      <c r="R181" s="87"/>
      <c r="S181" s="87"/>
      <c r="T181" s="88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3" t="s">
        <v>127</v>
      </c>
      <c r="AU181" s="13" t="s">
        <v>83</v>
      </c>
    </row>
    <row r="182" s="2" customFormat="1" ht="24.15" customHeight="1">
      <c r="A182" s="34"/>
      <c r="B182" s="35"/>
      <c r="C182" s="225" t="s">
        <v>250</v>
      </c>
      <c r="D182" s="225" t="s">
        <v>191</v>
      </c>
      <c r="E182" s="226" t="s">
        <v>447</v>
      </c>
      <c r="F182" s="227" t="s">
        <v>448</v>
      </c>
      <c r="G182" s="228" t="s">
        <v>121</v>
      </c>
      <c r="H182" s="229">
        <v>14</v>
      </c>
      <c r="I182" s="230"/>
      <c r="J182" s="231">
        <f>ROUND(I182*H182,2)</f>
        <v>0</v>
      </c>
      <c r="K182" s="227" t="s">
        <v>1</v>
      </c>
      <c r="L182" s="40"/>
      <c r="M182" s="232" t="s">
        <v>1</v>
      </c>
      <c r="N182" s="233" t="s">
        <v>40</v>
      </c>
      <c r="O182" s="87"/>
      <c r="P182" s="202">
        <f>O182*H182</f>
        <v>0</v>
      </c>
      <c r="Q182" s="202">
        <v>0</v>
      </c>
      <c r="R182" s="202">
        <f>Q182*H182</f>
        <v>0</v>
      </c>
      <c r="S182" s="202">
        <v>0</v>
      </c>
      <c r="T182" s="203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4" t="s">
        <v>125</v>
      </c>
      <c r="AT182" s="204" t="s">
        <v>191</v>
      </c>
      <c r="AU182" s="204" t="s">
        <v>83</v>
      </c>
      <c r="AY182" s="13" t="s">
        <v>124</v>
      </c>
      <c r="BE182" s="205">
        <f>IF(N182="základní",J182,0)</f>
        <v>0</v>
      </c>
      <c r="BF182" s="205">
        <f>IF(N182="snížená",J182,0)</f>
        <v>0</v>
      </c>
      <c r="BG182" s="205">
        <f>IF(N182="zákl. přenesená",J182,0)</f>
        <v>0</v>
      </c>
      <c r="BH182" s="205">
        <f>IF(N182="sníž. přenesená",J182,0)</f>
        <v>0</v>
      </c>
      <c r="BI182" s="205">
        <f>IF(N182="nulová",J182,0)</f>
        <v>0</v>
      </c>
      <c r="BJ182" s="13" t="s">
        <v>83</v>
      </c>
      <c r="BK182" s="205">
        <f>ROUND(I182*H182,2)</f>
        <v>0</v>
      </c>
      <c r="BL182" s="13" t="s">
        <v>125</v>
      </c>
      <c r="BM182" s="204" t="s">
        <v>449</v>
      </c>
    </row>
    <row r="183" s="2" customFormat="1">
      <c r="A183" s="34"/>
      <c r="B183" s="35"/>
      <c r="C183" s="36"/>
      <c r="D183" s="206" t="s">
        <v>127</v>
      </c>
      <c r="E183" s="36"/>
      <c r="F183" s="207" t="s">
        <v>448</v>
      </c>
      <c r="G183" s="36"/>
      <c r="H183" s="36"/>
      <c r="I183" s="208"/>
      <c r="J183" s="36"/>
      <c r="K183" s="36"/>
      <c r="L183" s="40"/>
      <c r="M183" s="209"/>
      <c r="N183" s="210"/>
      <c r="O183" s="87"/>
      <c r="P183" s="87"/>
      <c r="Q183" s="87"/>
      <c r="R183" s="87"/>
      <c r="S183" s="87"/>
      <c r="T183" s="88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3" t="s">
        <v>127</v>
      </c>
      <c r="AU183" s="13" t="s">
        <v>83</v>
      </c>
    </row>
    <row r="184" s="11" customFormat="1" ht="25.92" customHeight="1">
      <c r="A184" s="11"/>
      <c r="B184" s="211"/>
      <c r="C184" s="212"/>
      <c r="D184" s="213" t="s">
        <v>74</v>
      </c>
      <c r="E184" s="214" t="s">
        <v>450</v>
      </c>
      <c r="F184" s="214" t="s">
        <v>451</v>
      </c>
      <c r="G184" s="212"/>
      <c r="H184" s="212"/>
      <c r="I184" s="215"/>
      <c r="J184" s="216">
        <f>BK184</f>
        <v>0</v>
      </c>
      <c r="K184" s="212"/>
      <c r="L184" s="217"/>
      <c r="M184" s="218"/>
      <c r="N184" s="219"/>
      <c r="O184" s="219"/>
      <c r="P184" s="220">
        <f>SUM(P185:P196)</f>
        <v>0</v>
      </c>
      <c r="Q184" s="219"/>
      <c r="R184" s="220">
        <f>SUM(R185:R196)</f>
        <v>0</v>
      </c>
      <c r="S184" s="219"/>
      <c r="T184" s="221">
        <f>SUM(T185:T196)</f>
        <v>0</v>
      </c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R184" s="222" t="s">
        <v>83</v>
      </c>
      <c r="AT184" s="223" t="s">
        <v>74</v>
      </c>
      <c r="AU184" s="223" t="s">
        <v>75</v>
      </c>
      <c r="AY184" s="222" t="s">
        <v>124</v>
      </c>
      <c r="BK184" s="224">
        <f>SUM(BK185:BK196)</f>
        <v>0</v>
      </c>
    </row>
    <row r="185" s="2" customFormat="1" ht="44.25" customHeight="1">
      <c r="A185" s="34"/>
      <c r="B185" s="35"/>
      <c r="C185" s="225" t="s">
        <v>257</v>
      </c>
      <c r="D185" s="225" t="s">
        <v>191</v>
      </c>
      <c r="E185" s="226" t="s">
        <v>452</v>
      </c>
      <c r="F185" s="227" t="s">
        <v>453</v>
      </c>
      <c r="G185" s="228" t="s">
        <v>121</v>
      </c>
      <c r="H185" s="229">
        <v>1</v>
      </c>
      <c r="I185" s="230"/>
      <c r="J185" s="231">
        <f>ROUND(I185*H185,2)</f>
        <v>0</v>
      </c>
      <c r="K185" s="227" t="s">
        <v>1</v>
      </c>
      <c r="L185" s="40"/>
      <c r="M185" s="232" t="s">
        <v>1</v>
      </c>
      <c r="N185" s="233" t="s">
        <v>40</v>
      </c>
      <c r="O185" s="87"/>
      <c r="P185" s="202">
        <f>O185*H185</f>
        <v>0</v>
      </c>
      <c r="Q185" s="202">
        <v>0</v>
      </c>
      <c r="R185" s="202">
        <f>Q185*H185</f>
        <v>0</v>
      </c>
      <c r="S185" s="202">
        <v>0</v>
      </c>
      <c r="T185" s="203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4" t="s">
        <v>125</v>
      </c>
      <c r="AT185" s="204" t="s">
        <v>191</v>
      </c>
      <c r="AU185" s="204" t="s">
        <v>83</v>
      </c>
      <c r="AY185" s="13" t="s">
        <v>124</v>
      </c>
      <c r="BE185" s="205">
        <f>IF(N185="základní",J185,0)</f>
        <v>0</v>
      </c>
      <c r="BF185" s="205">
        <f>IF(N185="snížená",J185,0)</f>
        <v>0</v>
      </c>
      <c r="BG185" s="205">
        <f>IF(N185="zákl. přenesená",J185,0)</f>
        <v>0</v>
      </c>
      <c r="BH185" s="205">
        <f>IF(N185="sníž. přenesená",J185,0)</f>
        <v>0</v>
      </c>
      <c r="BI185" s="205">
        <f>IF(N185="nulová",J185,0)</f>
        <v>0</v>
      </c>
      <c r="BJ185" s="13" t="s">
        <v>83</v>
      </c>
      <c r="BK185" s="205">
        <f>ROUND(I185*H185,2)</f>
        <v>0</v>
      </c>
      <c r="BL185" s="13" t="s">
        <v>125</v>
      </c>
      <c r="BM185" s="204" t="s">
        <v>454</v>
      </c>
    </row>
    <row r="186" s="2" customFormat="1">
      <c r="A186" s="34"/>
      <c r="B186" s="35"/>
      <c r="C186" s="36"/>
      <c r="D186" s="206" t="s">
        <v>127</v>
      </c>
      <c r="E186" s="36"/>
      <c r="F186" s="207" t="s">
        <v>453</v>
      </c>
      <c r="G186" s="36"/>
      <c r="H186" s="36"/>
      <c r="I186" s="208"/>
      <c r="J186" s="36"/>
      <c r="K186" s="36"/>
      <c r="L186" s="40"/>
      <c r="M186" s="209"/>
      <c r="N186" s="210"/>
      <c r="O186" s="87"/>
      <c r="P186" s="87"/>
      <c r="Q186" s="87"/>
      <c r="R186" s="87"/>
      <c r="S186" s="87"/>
      <c r="T186" s="88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3" t="s">
        <v>127</v>
      </c>
      <c r="AU186" s="13" t="s">
        <v>83</v>
      </c>
    </row>
    <row r="187" s="2" customFormat="1" ht="16.5" customHeight="1">
      <c r="A187" s="34"/>
      <c r="B187" s="35"/>
      <c r="C187" s="225" t="s">
        <v>261</v>
      </c>
      <c r="D187" s="225" t="s">
        <v>191</v>
      </c>
      <c r="E187" s="226" t="s">
        <v>455</v>
      </c>
      <c r="F187" s="227" t="s">
        <v>456</v>
      </c>
      <c r="G187" s="228" t="s">
        <v>121</v>
      </c>
      <c r="H187" s="229">
        <v>1</v>
      </c>
      <c r="I187" s="230"/>
      <c r="J187" s="231">
        <f>ROUND(I187*H187,2)</f>
        <v>0</v>
      </c>
      <c r="K187" s="227" t="s">
        <v>1</v>
      </c>
      <c r="L187" s="40"/>
      <c r="M187" s="232" t="s">
        <v>1</v>
      </c>
      <c r="N187" s="233" t="s">
        <v>40</v>
      </c>
      <c r="O187" s="87"/>
      <c r="P187" s="202">
        <f>O187*H187</f>
        <v>0</v>
      </c>
      <c r="Q187" s="202">
        <v>0</v>
      </c>
      <c r="R187" s="202">
        <f>Q187*H187</f>
        <v>0</v>
      </c>
      <c r="S187" s="202">
        <v>0</v>
      </c>
      <c r="T187" s="203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4" t="s">
        <v>125</v>
      </c>
      <c r="AT187" s="204" t="s">
        <v>191</v>
      </c>
      <c r="AU187" s="204" t="s">
        <v>83</v>
      </c>
      <c r="AY187" s="13" t="s">
        <v>124</v>
      </c>
      <c r="BE187" s="205">
        <f>IF(N187="základní",J187,0)</f>
        <v>0</v>
      </c>
      <c r="BF187" s="205">
        <f>IF(N187="snížená",J187,0)</f>
        <v>0</v>
      </c>
      <c r="BG187" s="205">
        <f>IF(N187="zákl. přenesená",J187,0)</f>
        <v>0</v>
      </c>
      <c r="BH187" s="205">
        <f>IF(N187="sníž. přenesená",J187,0)</f>
        <v>0</v>
      </c>
      <c r="BI187" s="205">
        <f>IF(N187="nulová",J187,0)</f>
        <v>0</v>
      </c>
      <c r="BJ187" s="13" t="s">
        <v>83</v>
      </c>
      <c r="BK187" s="205">
        <f>ROUND(I187*H187,2)</f>
        <v>0</v>
      </c>
      <c r="BL187" s="13" t="s">
        <v>125</v>
      </c>
      <c r="BM187" s="204" t="s">
        <v>457</v>
      </c>
    </row>
    <row r="188" s="2" customFormat="1">
      <c r="A188" s="34"/>
      <c r="B188" s="35"/>
      <c r="C188" s="36"/>
      <c r="D188" s="206" t="s">
        <v>127</v>
      </c>
      <c r="E188" s="36"/>
      <c r="F188" s="207" t="s">
        <v>456</v>
      </c>
      <c r="G188" s="36"/>
      <c r="H188" s="36"/>
      <c r="I188" s="208"/>
      <c r="J188" s="36"/>
      <c r="K188" s="36"/>
      <c r="L188" s="40"/>
      <c r="M188" s="209"/>
      <c r="N188" s="210"/>
      <c r="O188" s="87"/>
      <c r="P188" s="87"/>
      <c r="Q188" s="87"/>
      <c r="R188" s="87"/>
      <c r="S188" s="87"/>
      <c r="T188" s="88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3" t="s">
        <v>127</v>
      </c>
      <c r="AU188" s="13" t="s">
        <v>83</v>
      </c>
    </row>
    <row r="189" s="2" customFormat="1" ht="24.15" customHeight="1">
      <c r="A189" s="34"/>
      <c r="B189" s="35"/>
      <c r="C189" s="225" t="s">
        <v>265</v>
      </c>
      <c r="D189" s="225" t="s">
        <v>191</v>
      </c>
      <c r="E189" s="226" t="s">
        <v>458</v>
      </c>
      <c r="F189" s="227" t="s">
        <v>459</v>
      </c>
      <c r="G189" s="228" t="s">
        <v>121</v>
      </c>
      <c r="H189" s="229">
        <v>1</v>
      </c>
      <c r="I189" s="230"/>
      <c r="J189" s="231">
        <f>ROUND(I189*H189,2)</f>
        <v>0</v>
      </c>
      <c r="K189" s="227" t="s">
        <v>1</v>
      </c>
      <c r="L189" s="40"/>
      <c r="M189" s="232" t="s">
        <v>1</v>
      </c>
      <c r="N189" s="233" t="s">
        <v>40</v>
      </c>
      <c r="O189" s="87"/>
      <c r="P189" s="202">
        <f>O189*H189</f>
        <v>0</v>
      </c>
      <c r="Q189" s="202">
        <v>0</v>
      </c>
      <c r="R189" s="202">
        <f>Q189*H189</f>
        <v>0</v>
      </c>
      <c r="S189" s="202">
        <v>0</v>
      </c>
      <c r="T189" s="203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4" t="s">
        <v>125</v>
      </c>
      <c r="AT189" s="204" t="s">
        <v>191</v>
      </c>
      <c r="AU189" s="204" t="s">
        <v>83</v>
      </c>
      <c r="AY189" s="13" t="s">
        <v>124</v>
      </c>
      <c r="BE189" s="205">
        <f>IF(N189="základní",J189,0)</f>
        <v>0</v>
      </c>
      <c r="BF189" s="205">
        <f>IF(N189="snížená",J189,0)</f>
        <v>0</v>
      </c>
      <c r="BG189" s="205">
        <f>IF(N189="zákl. přenesená",J189,0)</f>
        <v>0</v>
      </c>
      <c r="BH189" s="205">
        <f>IF(N189="sníž. přenesená",J189,0)</f>
        <v>0</v>
      </c>
      <c r="BI189" s="205">
        <f>IF(N189="nulová",J189,0)</f>
        <v>0</v>
      </c>
      <c r="BJ189" s="13" t="s">
        <v>83</v>
      </c>
      <c r="BK189" s="205">
        <f>ROUND(I189*H189,2)</f>
        <v>0</v>
      </c>
      <c r="BL189" s="13" t="s">
        <v>125</v>
      </c>
      <c r="BM189" s="204" t="s">
        <v>460</v>
      </c>
    </row>
    <row r="190" s="2" customFormat="1">
      <c r="A190" s="34"/>
      <c r="B190" s="35"/>
      <c r="C190" s="36"/>
      <c r="D190" s="206" t="s">
        <v>127</v>
      </c>
      <c r="E190" s="36"/>
      <c r="F190" s="207" t="s">
        <v>459</v>
      </c>
      <c r="G190" s="36"/>
      <c r="H190" s="36"/>
      <c r="I190" s="208"/>
      <c r="J190" s="36"/>
      <c r="K190" s="36"/>
      <c r="L190" s="40"/>
      <c r="M190" s="209"/>
      <c r="N190" s="210"/>
      <c r="O190" s="87"/>
      <c r="P190" s="87"/>
      <c r="Q190" s="87"/>
      <c r="R190" s="87"/>
      <c r="S190" s="87"/>
      <c r="T190" s="88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3" t="s">
        <v>127</v>
      </c>
      <c r="AU190" s="13" t="s">
        <v>83</v>
      </c>
    </row>
    <row r="191" s="2" customFormat="1" ht="24.15" customHeight="1">
      <c r="A191" s="34"/>
      <c r="B191" s="35"/>
      <c r="C191" s="225" t="s">
        <v>307</v>
      </c>
      <c r="D191" s="225" t="s">
        <v>191</v>
      </c>
      <c r="E191" s="226" t="s">
        <v>461</v>
      </c>
      <c r="F191" s="227" t="s">
        <v>462</v>
      </c>
      <c r="G191" s="228" t="s">
        <v>121</v>
      </c>
      <c r="H191" s="229">
        <v>10</v>
      </c>
      <c r="I191" s="230"/>
      <c r="J191" s="231">
        <f>ROUND(I191*H191,2)</f>
        <v>0</v>
      </c>
      <c r="K191" s="227" t="s">
        <v>1</v>
      </c>
      <c r="L191" s="40"/>
      <c r="M191" s="232" t="s">
        <v>1</v>
      </c>
      <c r="N191" s="233" t="s">
        <v>40</v>
      </c>
      <c r="O191" s="87"/>
      <c r="P191" s="202">
        <f>O191*H191</f>
        <v>0</v>
      </c>
      <c r="Q191" s="202">
        <v>0</v>
      </c>
      <c r="R191" s="202">
        <f>Q191*H191</f>
        <v>0</v>
      </c>
      <c r="S191" s="202">
        <v>0</v>
      </c>
      <c r="T191" s="203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4" t="s">
        <v>125</v>
      </c>
      <c r="AT191" s="204" t="s">
        <v>191</v>
      </c>
      <c r="AU191" s="204" t="s">
        <v>83</v>
      </c>
      <c r="AY191" s="13" t="s">
        <v>124</v>
      </c>
      <c r="BE191" s="205">
        <f>IF(N191="základní",J191,0)</f>
        <v>0</v>
      </c>
      <c r="BF191" s="205">
        <f>IF(N191="snížená",J191,0)</f>
        <v>0</v>
      </c>
      <c r="BG191" s="205">
        <f>IF(N191="zákl. přenesená",J191,0)</f>
        <v>0</v>
      </c>
      <c r="BH191" s="205">
        <f>IF(N191="sníž. přenesená",J191,0)</f>
        <v>0</v>
      </c>
      <c r="BI191" s="205">
        <f>IF(N191="nulová",J191,0)</f>
        <v>0</v>
      </c>
      <c r="BJ191" s="13" t="s">
        <v>83</v>
      </c>
      <c r="BK191" s="205">
        <f>ROUND(I191*H191,2)</f>
        <v>0</v>
      </c>
      <c r="BL191" s="13" t="s">
        <v>125</v>
      </c>
      <c r="BM191" s="204" t="s">
        <v>463</v>
      </c>
    </row>
    <row r="192" s="2" customFormat="1">
      <c r="A192" s="34"/>
      <c r="B192" s="35"/>
      <c r="C192" s="36"/>
      <c r="D192" s="206" t="s">
        <v>127</v>
      </c>
      <c r="E192" s="36"/>
      <c r="F192" s="207" t="s">
        <v>462</v>
      </c>
      <c r="G192" s="36"/>
      <c r="H192" s="36"/>
      <c r="I192" s="208"/>
      <c r="J192" s="36"/>
      <c r="K192" s="36"/>
      <c r="L192" s="40"/>
      <c r="M192" s="209"/>
      <c r="N192" s="210"/>
      <c r="O192" s="87"/>
      <c r="P192" s="87"/>
      <c r="Q192" s="87"/>
      <c r="R192" s="87"/>
      <c r="S192" s="87"/>
      <c r="T192" s="88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3" t="s">
        <v>127</v>
      </c>
      <c r="AU192" s="13" t="s">
        <v>83</v>
      </c>
    </row>
    <row r="193" s="2" customFormat="1" ht="33" customHeight="1">
      <c r="A193" s="34"/>
      <c r="B193" s="35"/>
      <c r="C193" s="225" t="s">
        <v>311</v>
      </c>
      <c r="D193" s="225" t="s">
        <v>191</v>
      </c>
      <c r="E193" s="226" t="s">
        <v>464</v>
      </c>
      <c r="F193" s="227" t="s">
        <v>465</v>
      </c>
      <c r="G193" s="228" t="s">
        <v>466</v>
      </c>
      <c r="H193" s="229">
        <v>2</v>
      </c>
      <c r="I193" s="230"/>
      <c r="J193" s="231">
        <f>ROUND(I193*H193,2)</f>
        <v>0</v>
      </c>
      <c r="K193" s="227" t="s">
        <v>1</v>
      </c>
      <c r="L193" s="40"/>
      <c r="M193" s="232" t="s">
        <v>1</v>
      </c>
      <c r="N193" s="233" t="s">
        <v>40</v>
      </c>
      <c r="O193" s="87"/>
      <c r="P193" s="202">
        <f>O193*H193</f>
        <v>0</v>
      </c>
      <c r="Q193" s="202">
        <v>0</v>
      </c>
      <c r="R193" s="202">
        <f>Q193*H193</f>
        <v>0</v>
      </c>
      <c r="S193" s="202">
        <v>0</v>
      </c>
      <c r="T193" s="203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4" t="s">
        <v>125</v>
      </c>
      <c r="AT193" s="204" t="s">
        <v>191</v>
      </c>
      <c r="AU193" s="204" t="s">
        <v>83</v>
      </c>
      <c r="AY193" s="13" t="s">
        <v>124</v>
      </c>
      <c r="BE193" s="205">
        <f>IF(N193="základní",J193,0)</f>
        <v>0</v>
      </c>
      <c r="BF193" s="205">
        <f>IF(N193="snížená",J193,0)</f>
        <v>0</v>
      </c>
      <c r="BG193" s="205">
        <f>IF(N193="zákl. přenesená",J193,0)</f>
        <v>0</v>
      </c>
      <c r="BH193" s="205">
        <f>IF(N193="sníž. přenesená",J193,0)</f>
        <v>0</v>
      </c>
      <c r="BI193" s="205">
        <f>IF(N193="nulová",J193,0)</f>
        <v>0</v>
      </c>
      <c r="BJ193" s="13" t="s">
        <v>83</v>
      </c>
      <c r="BK193" s="205">
        <f>ROUND(I193*H193,2)</f>
        <v>0</v>
      </c>
      <c r="BL193" s="13" t="s">
        <v>125</v>
      </c>
      <c r="BM193" s="204" t="s">
        <v>467</v>
      </c>
    </row>
    <row r="194" s="2" customFormat="1">
      <c r="A194" s="34"/>
      <c r="B194" s="35"/>
      <c r="C194" s="36"/>
      <c r="D194" s="206" t="s">
        <v>127</v>
      </c>
      <c r="E194" s="36"/>
      <c r="F194" s="207" t="s">
        <v>465</v>
      </c>
      <c r="G194" s="36"/>
      <c r="H194" s="36"/>
      <c r="I194" s="208"/>
      <c r="J194" s="36"/>
      <c r="K194" s="36"/>
      <c r="L194" s="40"/>
      <c r="M194" s="209"/>
      <c r="N194" s="210"/>
      <c r="O194" s="87"/>
      <c r="P194" s="87"/>
      <c r="Q194" s="87"/>
      <c r="R194" s="87"/>
      <c r="S194" s="87"/>
      <c r="T194" s="88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3" t="s">
        <v>127</v>
      </c>
      <c r="AU194" s="13" t="s">
        <v>83</v>
      </c>
    </row>
    <row r="195" s="2" customFormat="1" ht="24.15" customHeight="1">
      <c r="A195" s="34"/>
      <c r="B195" s="35"/>
      <c r="C195" s="225" t="s">
        <v>315</v>
      </c>
      <c r="D195" s="225" t="s">
        <v>191</v>
      </c>
      <c r="E195" s="226" t="s">
        <v>468</v>
      </c>
      <c r="F195" s="227" t="s">
        <v>469</v>
      </c>
      <c r="G195" s="228" t="s">
        <v>194</v>
      </c>
      <c r="H195" s="229">
        <v>20</v>
      </c>
      <c r="I195" s="230"/>
      <c r="J195" s="231">
        <f>ROUND(I195*H195,2)</f>
        <v>0</v>
      </c>
      <c r="K195" s="227" t="s">
        <v>1</v>
      </c>
      <c r="L195" s="40"/>
      <c r="M195" s="232" t="s">
        <v>1</v>
      </c>
      <c r="N195" s="233" t="s">
        <v>40</v>
      </c>
      <c r="O195" s="87"/>
      <c r="P195" s="202">
        <f>O195*H195</f>
        <v>0</v>
      </c>
      <c r="Q195" s="202">
        <v>0</v>
      </c>
      <c r="R195" s="202">
        <f>Q195*H195</f>
        <v>0</v>
      </c>
      <c r="S195" s="202">
        <v>0</v>
      </c>
      <c r="T195" s="203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4" t="s">
        <v>125</v>
      </c>
      <c r="AT195" s="204" t="s">
        <v>191</v>
      </c>
      <c r="AU195" s="204" t="s">
        <v>83</v>
      </c>
      <c r="AY195" s="13" t="s">
        <v>124</v>
      </c>
      <c r="BE195" s="205">
        <f>IF(N195="základní",J195,0)</f>
        <v>0</v>
      </c>
      <c r="BF195" s="205">
        <f>IF(N195="snížená",J195,0)</f>
        <v>0</v>
      </c>
      <c r="BG195" s="205">
        <f>IF(N195="zákl. přenesená",J195,0)</f>
        <v>0</v>
      </c>
      <c r="BH195" s="205">
        <f>IF(N195="sníž. přenesená",J195,0)</f>
        <v>0</v>
      </c>
      <c r="BI195" s="205">
        <f>IF(N195="nulová",J195,0)</f>
        <v>0</v>
      </c>
      <c r="BJ195" s="13" t="s">
        <v>83</v>
      </c>
      <c r="BK195" s="205">
        <f>ROUND(I195*H195,2)</f>
        <v>0</v>
      </c>
      <c r="BL195" s="13" t="s">
        <v>125</v>
      </c>
      <c r="BM195" s="204" t="s">
        <v>470</v>
      </c>
    </row>
    <row r="196" s="2" customFormat="1">
      <c r="A196" s="34"/>
      <c r="B196" s="35"/>
      <c r="C196" s="36"/>
      <c r="D196" s="206" t="s">
        <v>127</v>
      </c>
      <c r="E196" s="36"/>
      <c r="F196" s="207" t="s">
        <v>469</v>
      </c>
      <c r="G196" s="36"/>
      <c r="H196" s="36"/>
      <c r="I196" s="208"/>
      <c r="J196" s="36"/>
      <c r="K196" s="36"/>
      <c r="L196" s="40"/>
      <c r="M196" s="209"/>
      <c r="N196" s="210"/>
      <c r="O196" s="87"/>
      <c r="P196" s="87"/>
      <c r="Q196" s="87"/>
      <c r="R196" s="87"/>
      <c r="S196" s="87"/>
      <c r="T196" s="88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3" t="s">
        <v>127</v>
      </c>
      <c r="AU196" s="13" t="s">
        <v>83</v>
      </c>
    </row>
    <row r="197" s="11" customFormat="1" ht="25.92" customHeight="1">
      <c r="A197" s="11"/>
      <c r="B197" s="211"/>
      <c r="C197" s="212"/>
      <c r="D197" s="213" t="s">
        <v>74</v>
      </c>
      <c r="E197" s="214" t="s">
        <v>471</v>
      </c>
      <c r="F197" s="214" t="s">
        <v>189</v>
      </c>
      <c r="G197" s="212"/>
      <c r="H197" s="212"/>
      <c r="I197" s="215"/>
      <c r="J197" s="216">
        <f>BK197</f>
        <v>0</v>
      </c>
      <c r="K197" s="212"/>
      <c r="L197" s="217"/>
      <c r="M197" s="218"/>
      <c r="N197" s="219"/>
      <c r="O197" s="219"/>
      <c r="P197" s="220">
        <f>SUM(P198:P199)</f>
        <v>0</v>
      </c>
      <c r="Q197" s="219"/>
      <c r="R197" s="220">
        <f>SUM(R198:R199)</f>
        <v>0</v>
      </c>
      <c r="S197" s="219"/>
      <c r="T197" s="221">
        <f>SUM(T198:T199)</f>
        <v>0</v>
      </c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R197" s="222" t="s">
        <v>83</v>
      </c>
      <c r="AT197" s="223" t="s">
        <v>74</v>
      </c>
      <c r="AU197" s="223" t="s">
        <v>75</v>
      </c>
      <c r="AY197" s="222" t="s">
        <v>124</v>
      </c>
      <c r="BK197" s="224">
        <f>SUM(BK198:BK199)</f>
        <v>0</v>
      </c>
    </row>
    <row r="198" s="2" customFormat="1" ht="44.25" customHeight="1">
      <c r="A198" s="34"/>
      <c r="B198" s="35"/>
      <c r="C198" s="225" t="s">
        <v>297</v>
      </c>
      <c r="D198" s="225" t="s">
        <v>191</v>
      </c>
      <c r="E198" s="226" t="s">
        <v>472</v>
      </c>
      <c r="F198" s="227" t="s">
        <v>473</v>
      </c>
      <c r="G198" s="228" t="s">
        <v>353</v>
      </c>
      <c r="H198" s="229">
        <v>1</v>
      </c>
      <c r="I198" s="230"/>
      <c r="J198" s="231">
        <f>ROUND(I198*H198,2)</f>
        <v>0</v>
      </c>
      <c r="K198" s="227" t="s">
        <v>1</v>
      </c>
      <c r="L198" s="40"/>
      <c r="M198" s="232" t="s">
        <v>1</v>
      </c>
      <c r="N198" s="233" t="s">
        <v>40</v>
      </c>
      <c r="O198" s="87"/>
      <c r="P198" s="202">
        <f>O198*H198</f>
        <v>0</v>
      </c>
      <c r="Q198" s="202">
        <v>0</v>
      </c>
      <c r="R198" s="202">
        <f>Q198*H198</f>
        <v>0</v>
      </c>
      <c r="S198" s="202">
        <v>0</v>
      </c>
      <c r="T198" s="203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4" t="s">
        <v>125</v>
      </c>
      <c r="AT198" s="204" t="s">
        <v>191</v>
      </c>
      <c r="AU198" s="204" t="s">
        <v>83</v>
      </c>
      <c r="AY198" s="13" t="s">
        <v>124</v>
      </c>
      <c r="BE198" s="205">
        <f>IF(N198="základní",J198,0)</f>
        <v>0</v>
      </c>
      <c r="BF198" s="205">
        <f>IF(N198="snížená",J198,0)</f>
        <v>0</v>
      </c>
      <c r="BG198" s="205">
        <f>IF(N198="zákl. přenesená",J198,0)</f>
        <v>0</v>
      </c>
      <c r="BH198" s="205">
        <f>IF(N198="sníž. přenesená",J198,0)</f>
        <v>0</v>
      </c>
      <c r="BI198" s="205">
        <f>IF(N198="nulová",J198,0)</f>
        <v>0</v>
      </c>
      <c r="BJ198" s="13" t="s">
        <v>83</v>
      </c>
      <c r="BK198" s="205">
        <f>ROUND(I198*H198,2)</f>
        <v>0</v>
      </c>
      <c r="BL198" s="13" t="s">
        <v>125</v>
      </c>
      <c r="BM198" s="204" t="s">
        <v>474</v>
      </c>
    </row>
    <row r="199" s="2" customFormat="1">
      <c r="A199" s="34"/>
      <c r="B199" s="35"/>
      <c r="C199" s="36"/>
      <c r="D199" s="206" t="s">
        <v>127</v>
      </c>
      <c r="E199" s="36"/>
      <c r="F199" s="207" t="s">
        <v>473</v>
      </c>
      <c r="G199" s="36"/>
      <c r="H199" s="36"/>
      <c r="I199" s="208"/>
      <c r="J199" s="36"/>
      <c r="K199" s="36"/>
      <c r="L199" s="40"/>
      <c r="M199" s="209"/>
      <c r="N199" s="210"/>
      <c r="O199" s="87"/>
      <c r="P199" s="87"/>
      <c r="Q199" s="87"/>
      <c r="R199" s="87"/>
      <c r="S199" s="87"/>
      <c r="T199" s="88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3" t="s">
        <v>127</v>
      </c>
      <c r="AU199" s="13" t="s">
        <v>83</v>
      </c>
    </row>
    <row r="200" s="11" customFormat="1" ht="25.92" customHeight="1">
      <c r="A200" s="11"/>
      <c r="B200" s="211"/>
      <c r="C200" s="212"/>
      <c r="D200" s="213" t="s">
        <v>74</v>
      </c>
      <c r="E200" s="214" t="s">
        <v>188</v>
      </c>
      <c r="F200" s="214" t="s">
        <v>189</v>
      </c>
      <c r="G200" s="212"/>
      <c r="H200" s="212"/>
      <c r="I200" s="215"/>
      <c r="J200" s="216">
        <f>BK200</f>
        <v>0</v>
      </c>
      <c r="K200" s="212"/>
      <c r="L200" s="217"/>
      <c r="M200" s="218"/>
      <c r="N200" s="219"/>
      <c r="O200" s="219"/>
      <c r="P200" s="220">
        <f>SUM(P201:P207)</f>
        <v>0</v>
      </c>
      <c r="Q200" s="219"/>
      <c r="R200" s="220">
        <f>SUM(R201:R207)</f>
        <v>0</v>
      </c>
      <c r="S200" s="219"/>
      <c r="T200" s="221">
        <f>SUM(T201:T207)</f>
        <v>0</v>
      </c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R200" s="222" t="s">
        <v>125</v>
      </c>
      <c r="AT200" s="223" t="s">
        <v>74</v>
      </c>
      <c r="AU200" s="223" t="s">
        <v>75</v>
      </c>
      <c r="AY200" s="222" t="s">
        <v>124</v>
      </c>
      <c r="BK200" s="224">
        <f>SUM(BK201:BK207)</f>
        <v>0</v>
      </c>
    </row>
    <row r="201" s="2" customFormat="1" ht="16.5" customHeight="1">
      <c r="A201" s="34"/>
      <c r="B201" s="35"/>
      <c r="C201" s="225" t="s">
        <v>202</v>
      </c>
      <c r="D201" s="225" t="s">
        <v>191</v>
      </c>
      <c r="E201" s="226" t="s">
        <v>475</v>
      </c>
      <c r="F201" s="227" t="s">
        <v>476</v>
      </c>
      <c r="G201" s="228" t="s">
        <v>121</v>
      </c>
      <c r="H201" s="229">
        <v>1</v>
      </c>
      <c r="I201" s="230"/>
      <c r="J201" s="231">
        <f>ROUND(I201*H201,2)</f>
        <v>0</v>
      </c>
      <c r="K201" s="227" t="s">
        <v>122</v>
      </c>
      <c r="L201" s="40"/>
      <c r="M201" s="232" t="s">
        <v>1</v>
      </c>
      <c r="N201" s="233" t="s">
        <v>40</v>
      </c>
      <c r="O201" s="87"/>
      <c r="P201" s="202">
        <f>O201*H201</f>
        <v>0</v>
      </c>
      <c r="Q201" s="202">
        <v>0</v>
      </c>
      <c r="R201" s="202">
        <f>Q201*H201</f>
        <v>0</v>
      </c>
      <c r="S201" s="202">
        <v>0</v>
      </c>
      <c r="T201" s="203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4" t="s">
        <v>195</v>
      </c>
      <c r="AT201" s="204" t="s">
        <v>191</v>
      </c>
      <c r="AU201" s="204" t="s">
        <v>83</v>
      </c>
      <c r="AY201" s="13" t="s">
        <v>124</v>
      </c>
      <c r="BE201" s="205">
        <f>IF(N201="základní",J201,0)</f>
        <v>0</v>
      </c>
      <c r="BF201" s="205">
        <f>IF(N201="snížená",J201,0)</f>
        <v>0</v>
      </c>
      <c r="BG201" s="205">
        <f>IF(N201="zákl. přenesená",J201,0)</f>
        <v>0</v>
      </c>
      <c r="BH201" s="205">
        <f>IF(N201="sníž. přenesená",J201,0)</f>
        <v>0</v>
      </c>
      <c r="BI201" s="205">
        <f>IF(N201="nulová",J201,0)</f>
        <v>0</v>
      </c>
      <c r="BJ201" s="13" t="s">
        <v>83</v>
      </c>
      <c r="BK201" s="205">
        <f>ROUND(I201*H201,2)</f>
        <v>0</v>
      </c>
      <c r="BL201" s="13" t="s">
        <v>195</v>
      </c>
      <c r="BM201" s="204" t="s">
        <v>485</v>
      </c>
    </row>
    <row r="202" s="2" customFormat="1">
      <c r="A202" s="34"/>
      <c r="B202" s="35"/>
      <c r="C202" s="36"/>
      <c r="D202" s="206" t="s">
        <v>127</v>
      </c>
      <c r="E202" s="36"/>
      <c r="F202" s="207" t="s">
        <v>478</v>
      </c>
      <c r="G202" s="36"/>
      <c r="H202" s="36"/>
      <c r="I202" s="208"/>
      <c r="J202" s="36"/>
      <c r="K202" s="36"/>
      <c r="L202" s="40"/>
      <c r="M202" s="209"/>
      <c r="N202" s="210"/>
      <c r="O202" s="87"/>
      <c r="P202" s="87"/>
      <c r="Q202" s="87"/>
      <c r="R202" s="87"/>
      <c r="S202" s="87"/>
      <c r="T202" s="88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3" t="s">
        <v>127</v>
      </c>
      <c r="AU202" s="13" t="s">
        <v>83</v>
      </c>
    </row>
    <row r="203" s="2" customFormat="1">
      <c r="A203" s="34"/>
      <c r="B203" s="35"/>
      <c r="C203" s="36"/>
      <c r="D203" s="206" t="s">
        <v>255</v>
      </c>
      <c r="E203" s="36"/>
      <c r="F203" s="234" t="s">
        <v>479</v>
      </c>
      <c r="G203" s="36"/>
      <c r="H203" s="36"/>
      <c r="I203" s="208"/>
      <c r="J203" s="36"/>
      <c r="K203" s="36"/>
      <c r="L203" s="40"/>
      <c r="M203" s="209"/>
      <c r="N203" s="210"/>
      <c r="O203" s="87"/>
      <c r="P203" s="87"/>
      <c r="Q203" s="87"/>
      <c r="R203" s="87"/>
      <c r="S203" s="87"/>
      <c r="T203" s="88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3" t="s">
        <v>255</v>
      </c>
      <c r="AU203" s="13" t="s">
        <v>83</v>
      </c>
    </row>
    <row r="204" s="2" customFormat="1" ht="24.15" customHeight="1">
      <c r="A204" s="34"/>
      <c r="B204" s="35"/>
      <c r="C204" s="225" t="s">
        <v>206</v>
      </c>
      <c r="D204" s="225" t="s">
        <v>191</v>
      </c>
      <c r="E204" s="226" t="s">
        <v>320</v>
      </c>
      <c r="F204" s="227" t="s">
        <v>321</v>
      </c>
      <c r="G204" s="228" t="s">
        <v>121</v>
      </c>
      <c r="H204" s="229">
        <v>1</v>
      </c>
      <c r="I204" s="230"/>
      <c r="J204" s="231">
        <f>ROUND(I204*H204,2)</f>
        <v>0</v>
      </c>
      <c r="K204" s="227" t="s">
        <v>122</v>
      </c>
      <c r="L204" s="40"/>
      <c r="M204" s="232" t="s">
        <v>1</v>
      </c>
      <c r="N204" s="233" t="s">
        <v>40</v>
      </c>
      <c r="O204" s="87"/>
      <c r="P204" s="202">
        <f>O204*H204</f>
        <v>0</v>
      </c>
      <c r="Q204" s="202">
        <v>0</v>
      </c>
      <c r="R204" s="202">
        <f>Q204*H204</f>
        <v>0</v>
      </c>
      <c r="S204" s="202">
        <v>0</v>
      </c>
      <c r="T204" s="203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4" t="s">
        <v>195</v>
      </c>
      <c r="AT204" s="204" t="s">
        <v>191</v>
      </c>
      <c r="AU204" s="204" t="s">
        <v>83</v>
      </c>
      <c r="AY204" s="13" t="s">
        <v>124</v>
      </c>
      <c r="BE204" s="205">
        <f>IF(N204="základní",J204,0)</f>
        <v>0</v>
      </c>
      <c r="BF204" s="205">
        <f>IF(N204="snížená",J204,0)</f>
        <v>0</v>
      </c>
      <c r="BG204" s="205">
        <f>IF(N204="zákl. přenesená",J204,0)</f>
        <v>0</v>
      </c>
      <c r="BH204" s="205">
        <f>IF(N204="sníž. přenesená",J204,0)</f>
        <v>0</v>
      </c>
      <c r="BI204" s="205">
        <f>IF(N204="nulová",J204,0)</f>
        <v>0</v>
      </c>
      <c r="BJ204" s="13" t="s">
        <v>83</v>
      </c>
      <c r="BK204" s="205">
        <f>ROUND(I204*H204,2)</f>
        <v>0</v>
      </c>
      <c r="BL204" s="13" t="s">
        <v>195</v>
      </c>
      <c r="BM204" s="204" t="s">
        <v>486</v>
      </c>
    </row>
    <row r="205" s="2" customFormat="1">
      <c r="A205" s="34"/>
      <c r="B205" s="35"/>
      <c r="C205" s="36"/>
      <c r="D205" s="206" t="s">
        <v>127</v>
      </c>
      <c r="E205" s="36"/>
      <c r="F205" s="207" t="s">
        <v>323</v>
      </c>
      <c r="G205" s="36"/>
      <c r="H205" s="36"/>
      <c r="I205" s="208"/>
      <c r="J205" s="36"/>
      <c r="K205" s="36"/>
      <c r="L205" s="40"/>
      <c r="M205" s="209"/>
      <c r="N205" s="210"/>
      <c r="O205" s="87"/>
      <c r="P205" s="87"/>
      <c r="Q205" s="87"/>
      <c r="R205" s="87"/>
      <c r="S205" s="87"/>
      <c r="T205" s="88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3" t="s">
        <v>127</v>
      </c>
      <c r="AU205" s="13" t="s">
        <v>83</v>
      </c>
    </row>
    <row r="206" s="2" customFormat="1" ht="62.7" customHeight="1">
      <c r="A206" s="34"/>
      <c r="B206" s="35"/>
      <c r="C206" s="225" t="s">
        <v>212</v>
      </c>
      <c r="D206" s="225" t="s">
        <v>191</v>
      </c>
      <c r="E206" s="226" t="s">
        <v>325</v>
      </c>
      <c r="F206" s="227" t="s">
        <v>326</v>
      </c>
      <c r="G206" s="228" t="s">
        <v>121</v>
      </c>
      <c r="H206" s="229">
        <v>1</v>
      </c>
      <c r="I206" s="230"/>
      <c r="J206" s="231">
        <f>ROUND(I206*H206,2)</f>
        <v>0</v>
      </c>
      <c r="K206" s="227" t="s">
        <v>122</v>
      </c>
      <c r="L206" s="40"/>
      <c r="M206" s="232" t="s">
        <v>1</v>
      </c>
      <c r="N206" s="233" t="s">
        <v>40</v>
      </c>
      <c r="O206" s="87"/>
      <c r="P206" s="202">
        <f>O206*H206</f>
        <v>0</v>
      </c>
      <c r="Q206" s="202">
        <v>0</v>
      </c>
      <c r="R206" s="202">
        <f>Q206*H206</f>
        <v>0</v>
      </c>
      <c r="S206" s="202">
        <v>0</v>
      </c>
      <c r="T206" s="203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4" t="s">
        <v>195</v>
      </c>
      <c r="AT206" s="204" t="s">
        <v>191</v>
      </c>
      <c r="AU206" s="204" t="s">
        <v>83</v>
      </c>
      <c r="AY206" s="13" t="s">
        <v>124</v>
      </c>
      <c r="BE206" s="205">
        <f>IF(N206="základní",J206,0)</f>
        <v>0</v>
      </c>
      <c r="BF206" s="205">
        <f>IF(N206="snížená",J206,0)</f>
        <v>0</v>
      </c>
      <c r="BG206" s="205">
        <f>IF(N206="zákl. přenesená",J206,0)</f>
        <v>0</v>
      </c>
      <c r="BH206" s="205">
        <f>IF(N206="sníž. přenesená",J206,0)</f>
        <v>0</v>
      </c>
      <c r="BI206" s="205">
        <f>IF(N206="nulová",J206,0)</f>
        <v>0</v>
      </c>
      <c r="BJ206" s="13" t="s">
        <v>83</v>
      </c>
      <c r="BK206" s="205">
        <f>ROUND(I206*H206,2)</f>
        <v>0</v>
      </c>
      <c r="BL206" s="13" t="s">
        <v>195</v>
      </c>
      <c r="BM206" s="204" t="s">
        <v>487</v>
      </c>
    </row>
    <row r="207" s="2" customFormat="1">
      <c r="A207" s="34"/>
      <c r="B207" s="35"/>
      <c r="C207" s="36"/>
      <c r="D207" s="206" t="s">
        <v>127</v>
      </c>
      <c r="E207" s="36"/>
      <c r="F207" s="207" t="s">
        <v>328</v>
      </c>
      <c r="G207" s="36"/>
      <c r="H207" s="36"/>
      <c r="I207" s="208"/>
      <c r="J207" s="36"/>
      <c r="K207" s="36"/>
      <c r="L207" s="40"/>
      <c r="M207" s="235"/>
      <c r="N207" s="236"/>
      <c r="O207" s="237"/>
      <c r="P207" s="237"/>
      <c r="Q207" s="237"/>
      <c r="R207" s="237"/>
      <c r="S207" s="237"/>
      <c r="T207" s="238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3" t="s">
        <v>127</v>
      </c>
      <c r="AU207" s="13" t="s">
        <v>83</v>
      </c>
    </row>
    <row r="208" s="2" customFormat="1" ht="6.96" customHeight="1">
      <c r="A208" s="34"/>
      <c r="B208" s="62"/>
      <c r="C208" s="63"/>
      <c r="D208" s="63"/>
      <c r="E208" s="63"/>
      <c r="F208" s="63"/>
      <c r="G208" s="63"/>
      <c r="H208" s="63"/>
      <c r="I208" s="63"/>
      <c r="J208" s="63"/>
      <c r="K208" s="63"/>
      <c r="L208" s="40"/>
      <c r="M208" s="34"/>
      <c r="O208" s="34"/>
      <c r="P208" s="34"/>
      <c r="Q208" s="34"/>
      <c r="R208" s="34"/>
      <c r="S208" s="34"/>
      <c r="T208" s="34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</row>
  </sheetData>
  <sheetProtection sheet="1" autoFilter="0" formatColumns="0" formatRows="0" objects="1" scenarios="1" spinCount="100000" saltValue="/X+6bRdq0cFWJy9TO6ey1woiC82ZLopW+rn0Ce61TujtmzbqezQkXITknk7LCS8UnTM2PTZLNvns5k8DRuHfPg==" hashValue="k5EdF4V/6gxGgZNNOllw2HW1+qvAHWym6PGwEoChyDTX+QyzQGvWQgky7GhrTli9p7hyt1SlNpBq6SWYouwIVQ==" algorithmName="SHA-512" password="CC35"/>
  <autoFilter ref="C120:K20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94</v>
      </c>
    </row>
    <row r="3" hidden="1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85</v>
      </c>
    </row>
    <row r="4" hidden="1" s="1" customFormat="1" ht="24.96" customHeight="1">
      <c r="B4" s="16"/>
      <c r="D4" s="134" t="s">
        <v>95</v>
      </c>
      <c r="L4" s="16"/>
      <c r="M4" s="135" t="s">
        <v>10</v>
      </c>
      <c r="AT4" s="13" t="s">
        <v>4</v>
      </c>
    </row>
    <row r="5" hidden="1" s="1" customFormat="1" ht="6.96" customHeight="1">
      <c r="B5" s="16"/>
      <c r="L5" s="16"/>
    </row>
    <row r="6" hidden="1" s="1" customFormat="1" ht="12" customHeight="1">
      <c r="B6" s="16"/>
      <c r="D6" s="136" t="s">
        <v>16</v>
      </c>
      <c r="L6" s="16"/>
    </row>
    <row r="7" hidden="1" s="1" customFormat="1" ht="16.5" customHeight="1">
      <c r="B7" s="16"/>
      <c r="E7" s="137" t="str">
        <f>'Rekapitulace stavby'!K6</f>
        <v>Oprava napájecích zdrojů v obvodu SSZT Ústí n.L. 2022-2023</v>
      </c>
      <c r="F7" s="136"/>
      <c r="G7" s="136"/>
      <c r="H7" s="136"/>
      <c r="L7" s="16"/>
    </row>
    <row r="8" hidden="1" s="2" customFormat="1" ht="12" customHeight="1">
      <c r="A8" s="34"/>
      <c r="B8" s="40"/>
      <c r="C8" s="34"/>
      <c r="D8" s="136" t="s">
        <v>96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40"/>
      <c r="C9" s="34"/>
      <c r="D9" s="34"/>
      <c r="E9" s="138" t="s">
        <v>488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19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36" t="s">
        <v>20</v>
      </c>
      <c r="E12" s="34"/>
      <c r="F12" s="139" t="s">
        <v>21</v>
      </c>
      <c r="G12" s="34"/>
      <c r="H12" s="34"/>
      <c r="I12" s="136" t="s">
        <v>22</v>
      </c>
      <c r="J12" s="140" t="str">
        <f>'Rekapitulace stavby'!AN8</f>
        <v>2. 10. 2022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36" t="s">
        <v>24</v>
      </c>
      <c r="E14" s="34"/>
      <c r="F14" s="34"/>
      <c r="G14" s="34"/>
      <c r="H14" s="34"/>
      <c r="I14" s="136" t="s">
        <v>25</v>
      </c>
      <c r="J14" s="139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9" t="str">
        <f>IF('Rekapitulace stavby'!E11="","",'Rekapitulace stavby'!E11)</f>
        <v xml:space="preserve"> </v>
      </c>
      <c r="F15" s="34"/>
      <c r="G15" s="34"/>
      <c r="H15" s="34"/>
      <c r="I15" s="136" t="s">
        <v>27</v>
      </c>
      <c r="J15" s="139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36" t="s">
        <v>28</v>
      </c>
      <c r="E17" s="34"/>
      <c r="F17" s="34"/>
      <c r="G17" s="34"/>
      <c r="H17" s="34"/>
      <c r="I17" s="13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27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36" t="s">
        <v>30</v>
      </c>
      <c r="E20" s="34"/>
      <c r="F20" s="34"/>
      <c r="G20" s="34"/>
      <c r="H20" s="34"/>
      <c r="I20" s="136" t="s">
        <v>25</v>
      </c>
      <c r="J20" s="139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9" t="str">
        <f>IF('Rekapitulace stavby'!E17="","",'Rekapitulace stavby'!E17)</f>
        <v xml:space="preserve"> </v>
      </c>
      <c r="F21" s="34"/>
      <c r="G21" s="34"/>
      <c r="H21" s="34"/>
      <c r="I21" s="136" t="s">
        <v>27</v>
      </c>
      <c r="J21" s="139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36" t="s">
        <v>32</v>
      </c>
      <c r="E23" s="34"/>
      <c r="F23" s="34"/>
      <c r="G23" s="34"/>
      <c r="H23" s="34"/>
      <c r="I23" s="136" t="s">
        <v>25</v>
      </c>
      <c r="J23" s="139" t="s">
        <v>33</v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9" t="s">
        <v>1</v>
      </c>
      <c r="F24" s="34"/>
      <c r="G24" s="34"/>
      <c r="H24" s="34"/>
      <c r="I24" s="136" t="s">
        <v>27</v>
      </c>
      <c r="J24" s="139" t="s">
        <v>1</v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36" t="s">
        <v>34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46" t="s">
        <v>35</v>
      </c>
      <c r="E30" s="34"/>
      <c r="F30" s="34"/>
      <c r="G30" s="34"/>
      <c r="H30" s="34"/>
      <c r="I30" s="34"/>
      <c r="J30" s="147">
        <f>ROUND(J121,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48" t="s">
        <v>37</v>
      </c>
      <c r="G32" s="34"/>
      <c r="H32" s="34"/>
      <c r="I32" s="148" t="s">
        <v>36</v>
      </c>
      <c r="J32" s="148" t="s">
        <v>38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49" t="s">
        <v>39</v>
      </c>
      <c r="E33" s="136" t="s">
        <v>40</v>
      </c>
      <c r="F33" s="150">
        <f>ROUND((SUM(BE121:BE205)),  2)</f>
        <v>0</v>
      </c>
      <c r="G33" s="34"/>
      <c r="H33" s="34"/>
      <c r="I33" s="151">
        <v>0.20999999999999999</v>
      </c>
      <c r="J33" s="150">
        <f>ROUND(((SUM(BE121:BE205))*I33),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36" t="s">
        <v>41</v>
      </c>
      <c r="F34" s="150">
        <f>ROUND((SUM(BF121:BF205)),  2)</f>
        <v>0</v>
      </c>
      <c r="G34" s="34"/>
      <c r="H34" s="34"/>
      <c r="I34" s="151">
        <v>0.14999999999999999</v>
      </c>
      <c r="J34" s="150">
        <f>ROUND(((SUM(BF121:BF205))*I34),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42</v>
      </c>
      <c r="F35" s="150">
        <f>ROUND((SUM(BG121:BG205)),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43</v>
      </c>
      <c r="F36" s="150">
        <f>ROUND((SUM(BH121:BH205)),  2)</f>
        <v>0</v>
      </c>
      <c r="G36" s="34"/>
      <c r="H36" s="34"/>
      <c r="I36" s="151">
        <v>0.14999999999999999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44</v>
      </c>
      <c r="F37" s="150">
        <f>ROUND((SUM(BI121:BI205)),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52"/>
      <c r="D39" s="153" t="s">
        <v>45</v>
      </c>
      <c r="E39" s="154"/>
      <c r="F39" s="154"/>
      <c r="G39" s="155" t="s">
        <v>46</v>
      </c>
      <c r="H39" s="156" t="s">
        <v>47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6"/>
      <c r="L41" s="16"/>
    </row>
    <row r="42" hidden="1" s="1" customFormat="1" ht="14.4" customHeight="1">
      <c r="B42" s="16"/>
      <c r="L42" s="16"/>
    </row>
    <row r="43" hidden="1" s="1" customFormat="1" ht="14.4" customHeight="1">
      <c r="B43" s="16"/>
      <c r="L43" s="16"/>
    </row>
    <row r="44" hidden="1" s="1" customFormat="1" ht="14.4" customHeight="1">
      <c r="B44" s="16"/>
      <c r="L44" s="16"/>
    </row>
    <row r="45" hidden="1" s="1" customFormat="1" ht="14.4" customHeight="1">
      <c r="B45" s="16"/>
      <c r="L45" s="16"/>
    </row>
    <row r="46" hidden="1" s="1" customFormat="1" ht="14.4" customHeight="1">
      <c r="B46" s="16"/>
      <c r="L46" s="16"/>
    </row>
    <row r="47" hidden="1" s="1" customFormat="1" ht="14.4" customHeight="1">
      <c r="B47" s="16"/>
      <c r="L47" s="16"/>
    </row>
    <row r="48" hidden="1" s="1" customFormat="1" ht="14.4" customHeight="1">
      <c r="B48" s="16"/>
      <c r="L48" s="16"/>
    </row>
    <row r="49" hidden="1" s="1" customFormat="1" ht="14.4" customHeight="1">
      <c r="B49" s="16"/>
      <c r="L49" s="16"/>
    </row>
    <row r="50" hidden="1" s="2" customFormat="1" ht="14.4" customHeight="1">
      <c r="B50" s="59"/>
      <c r="D50" s="159" t="s">
        <v>48</v>
      </c>
      <c r="E50" s="160"/>
      <c r="F50" s="160"/>
      <c r="G50" s="159" t="s">
        <v>49</v>
      </c>
      <c r="H50" s="160"/>
      <c r="I50" s="160"/>
      <c r="J50" s="160"/>
      <c r="K50" s="160"/>
      <c r="L50" s="59"/>
    </row>
    <row r="51" hidden="1">
      <c r="B51" s="16"/>
      <c r="L51" s="16"/>
    </row>
    <row r="52" hidden="1">
      <c r="B52" s="16"/>
      <c r="L52" s="16"/>
    </row>
    <row r="53" hidden="1">
      <c r="B53" s="16"/>
      <c r="L53" s="16"/>
    </row>
    <row r="54" hidden="1">
      <c r="B54" s="16"/>
      <c r="L54" s="16"/>
    </row>
    <row r="55" hidden="1">
      <c r="B55" s="16"/>
      <c r="L55" s="16"/>
    </row>
    <row r="56" hidden="1">
      <c r="B56" s="16"/>
      <c r="L56" s="16"/>
    </row>
    <row r="57" hidden="1">
      <c r="B57" s="16"/>
      <c r="L57" s="16"/>
    </row>
    <row r="58" hidden="1">
      <c r="B58" s="16"/>
      <c r="L58" s="16"/>
    </row>
    <row r="59" hidden="1">
      <c r="B59" s="16"/>
      <c r="L59" s="16"/>
    </row>
    <row r="60" hidden="1">
      <c r="B60" s="16"/>
      <c r="L60" s="16"/>
    </row>
    <row r="61" hidden="1" s="2" customFormat="1">
      <c r="A61" s="34"/>
      <c r="B61" s="40"/>
      <c r="C61" s="34"/>
      <c r="D61" s="161" t="s">
        <v>50</v>
      </c>
      <c r="E61" s="162"/>
      <c r="F61" s="163" t="s">
        <v>51</v>
      </c>
      <c r="G61" s="161" t="s">
        <v>50</v>
      </c>
      <c r="H61" s="162"/>
      <c r="I61" s="162"/>
      <c r="J61" s="164" t="s">
        <v>51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6"/>
      <c r="L62" s="16"/>
    </row>
    <row r="63" hidden="1">
      <c r="B63" s="16"/>
      <c r="L63" s="16"/>
    </row>
    <row r="64" hidden="1">
      <c r="B64" s="16"/>
      <c r="L64" s="16"/>
    </row>
    <row r="65" hidden="1" s="2" customFormat="1">
      <c r="A65" s="34"/>
      <c r="B65" s="40"/>
      <c r="C65" s="34"/>
      <c r="D65" s="159" t="s">
        <v>52</v>
      </c>
      <c r="E65" s="165"/>
      <c r="F65" s="165"/>
      <c r="G65" s="159" t="s">
        <v>53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6"/>
      <c r="L66" s="16"/>
    </row>
    <row r="67" hidden="1">
      <c r="B67" s="16"/>
      <c r="L67" s="16"/>
    </row>
    <row r="68" hidden="1">
      <c r="B68" s="16"/>
      <c r="L68" s="16"/>
    </row>
    <row r="69" hidden="1">
      <c r="B69" s="16"/>
      <c r="L69" s="16"/>
    </row>
    <row r="70" hidden="1">
      <c r="B70" s="16"/>
      <c r="L70" s="16"/>
    </row>
    <row r="71" hidden="1">
      <c r="B71" s="16"/>
      <c r="L71" s="16"/>
    </row>
    <row r="72" hidden="1">
      <c r="B72" s="16"/>
      <c r="L72" s="16"/>
    </row>
    <row r="73" hidden="1">
      <c r="B73" s="16"/>
      <c r="L73" s="16"/>
    </row>
    <row r="74" hidden="1">
      <c r="B74" s="16"/>
      <c r="L74" s="16"/>
    </row>
    <row r="75" hidden="1">
      <c r="B75" s="16"/>
      <c r="L75" s="16"/>
    </row>
    <row r="76" hidden="1" s="2" customFormat="1">
      <c r="A76" s="34"/>
      <c r="B76" s="40"/>
      <c r="C76" s="34"/>
      <c r="D76" s="161" t="s">
        <v>50</v>
      </c>
      <c r="E76" s="162"/>
      <c r="F76" s="163" t="s">
        <v>51</v>
      </c>
      <c r="G76" s="161" t="s">
        <v>50</v>
      </c>
      <c r="H76" s="162"/>
      <c r="I76" s="162"/>
      <c r="J76" s="164" t="s">
        <v>51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hidden="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hidden="1" s="2" customFormat="1" ht="24.96" customHeight="1">
      <c r="A82" s="34"/>
      <c r="B82" s="35"/>
      <c r="C82" s="19" t="s">
        <v>98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hidden="1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hidden="1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hidden="1" s="2" customFormat="1" ht="16.5" customHeight="1">
      <c r="A85" s="34"/>
      <c r="B85" s="35"/>
      <c r="C85" s="36"/>
      <c r="D85" s="36"/>
      <c r="E85" s="170" t="str">
        <f>E7</f>
        <v>Oprava napájecích zdrojů v obvodu SSZT Ústí n.L. 2022-2023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hidden="1" s="2" customFormat="1" ht="12" customHeight="1">
      <c r="A86" s="34"/>
      <c r="B86" s="35"/>
      <c r="C86" s="28" t="s">
        <v>96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hidden="1" s="2" customFormat="1" ht="16.5" customHeight="1">
      <c r="A87" s="34"/>
      <c r="B87" s="35"/>
      <c r="C87" s="36"/>
      <c r="D87" s="36"/>
      <c r="E87" s="72" t="str">
        <f>E9</f>
        <v>PS04 - PZS P2154 km 99,187 Dobroměřice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hidden="1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hidden="1" s="2" customFormat="1" ht="12" customHeight="1">
      <c r="A89" s="34"/>
      <c r="B89" s="35"/>
      <c r="C89" s="28" t="s">
        <v>20</v>
      </c>
      <c r="D89" s="36"/>
      <c r="E89" s="36"/>
      <c r="F89" s="23" t="str">
        <f>F12</f>
        <v>OŘ Ústí n.L.</v>
      </c>
      <c r="G89" s="36"/>
      <c r="H89" s="36"/>
      <c r="I89" s="28" t="s">
        <v>22</v>
      </c>
      <c r="J89" s="75" t="str">
        <f>IF(J12="","",J12)</f>
        <v>2. 10. 2022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hidden="1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hidden="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30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hidden="1" s="2" customFormat="1" ht="15.15" customHeight="1">
      <c r="A92" s="34"/>
      <c r="B92" s="35"/>
      <c r="C92" s="28" t="s">
        <v>28</v>
      </c>
      <c r="D92" s="36"/>
      <c r="E92" s="36"/>
      <c r="F92" s="23" t="str">
        <f>IF(E18="","",E18)</f>
        <v>Vyplň údaj</v>
      </c>
      <c r="G92" s="36"/>
      <c r="H92" s="36"/>
      <c r="I92" s="28" t="s">
        <v>32</v>
      </c>
      <c r="J92" s="32" t="str">
        <f>E24</f>
        <v/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hidden="1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hidden="1" s="2" customFormat="1" ht="29.28" customHeight="1">
      <c r="A94" s="34"/>
      <c r="B94" s="35"/>
      <c r="C94" s="171" t="s">
        <v>99</v>
      </c>
      <c r="D94" s="172"/>
      <c r="E94" s="172"/>
      <c r="F94" s="172"/>
      <c r="G94" s="172"/>
      <c r="H94" s="172"/>
      <c r="I94" s="172"/>
      <c r="J94" s="173" t="s">
        <v>100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hidden="1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hidden="1" s="2" customFormat="1" ht="22.8" customHeight="1">
      <c r="A96" s="34"/>
      <c r="B96" s="35"/>
      <c r="C96" s="174" t="s">
        <v>101</v>
      </c>
      <c r="D96" s="36"/>
      <c r="E96" s="36"/>
      <c r="F96" s="36"/>
      <c r="G96" s="36"/>
      <c r="H96" s="36"/>
      <c r="I96" s="36"/>
      <c r="J96" s="106">
        <f>J121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102</v>
      </c>
    </row>
    <row r="97" hidden="1" s="9" customFormat="1" ht="24.96" customHeight="1">
      <c r="A97" s="9"/>
      <c r="B97" s="175"/>
      <c r="C97" s="176"/>
      <c r="D97" s="177" t="s">
        <v>357</v>
      </c>
      <c r="E97" s="178"/>
      <c r="F97" s="178"/>
      <c r="G97" s="178"/>
      <c r="H97" s="178"/>
      <c r="I97" s="178"/>
      <c r="J97" s="179">
        <f>J122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9" customFormat="1" ht="24.96" customHeight="1">
      <c r="A98" s="9"/>
      <c r="B98" s="175"/>
      <c r="C98" s="176"/>
      <c r="D98" s="177" t="s">
        <v>358</v>
      </c>
      <c r="E98" s="178"/>
      <c r="F98" s="178"/>
      <c r="G98" s="178"/>
      <c r="H98" s="178"/>
      <c r="I98" s="178"/>
      <c r="J98" s="179">
        <f>J153</f>
        <v>0</v>
      </c>
      <c r="K98" s="176"/>
      <c r="L98" s="18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9" customFormat="1" ht="24.96" customHeight="1">
      <c r="A99" s="9"/>
      <c r="B99" s="175"/>
      <c r="C99" s="176"/>
      <c r="D99" s="177" t="s">
        <v>359</v>
      </c>
      <c r="E99" s="178"/>
      <c r="F99" s="178"/>
      <c r="G99" s="178"/>
      <c r="H99" s="178"/>
      <c r="I99" s="178"/>
      <c r="J99" s="179">
        <f>J182</f>
        <v>0</v>
      </c>
      <c r="K99" s="176"/>
      <c r="L99" s="18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9" customFormat="1" ht="24.96" customHeight="1">
      <c r="A100" s="9"/>
      <c r="B100" s="175"/>
      <c r="C100" s="176"/>
      <c r="D100" s="177" t="s">
        <v>360</v>
      </c>
      <c r="E100" s="178"/>
      <c r="F100" s="178"/>
      <c r="G100" s="178"/>
      <c r="H100" s="178"/>
      <c r="I100" s="178"/>
      <c r="J100" s="179">
        <f>J195</f>
        <v>0</v>
      </c>
      <c r="K100" s="176"/>
      <c r="L100" s="18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9" customFormat="1" ht="24.96" customHeight="1">
      <c r="A101" s="9"/>
      <c r="B101" s="175"/>
      <c r="C101" s="176"/>
      <c r="D101" s="177" t="s">
        <v>103</v>
      </c>
      <c r="E101" s="178"/>
      <c r="F101" s="178"/>
      <c r="G101" s="178"/>
      <c r="H101" s="178"/>
      <c r="I101" s="178"/>
      <c r="J101" s="179">
        <f>J198</f>
        <v>0</v>
      </c>
      <c r="K101" s="176"/>
      <c r="L101" s="18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2" customFormat="1" ht="21.84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hidden="1" s="2" customFormat="1" ht="6.96" customHeight="1">
      <c r="A103" s="34"/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hidden="1"/>
    <row r="105" hidden="1"/>
    <row r="106" hidden="1"/>
    <row r="107" s="2" customFormat="1" ht="6.96" customHeight="1">
      <c r="A107" s="34"/>
      <c r="B107" s="64"/>
      <c r="C107" s="65"/>
      <c r="D107" s="65"/>
      <c r="E107" s="65"/>
      <c r="F107" s="65"/>
      <c r="G107" s="65"/>
      <c r="H107" s="65"/>
      <c r="I107" s="65"/>
      <c r="J107" s="65"/>
      <c r="K107" s="65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4.96" customHeight="1">
      <c r="A108" s="34"/>
      <c r="B108" s="35"/>
      <c r="C108" s="19" t="s">
        <v>105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16</v>
      </c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6"/>
      <c r="D111" s="36"/>
      <c r="E111" s="170" t="str">
        <f>E7</f>
        <v>Oprava napájecích zdrojů v obvodu SSZT Ústí n.L. 2022-2023</v>
      </c>
      <c r="F111" s="28"/>
      <c r="G111" s="28"/>
      <c r="H111" s="28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96</v>
      </c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6"/>
      <c r="D113" s="36"/>
      <c r="E113" s="72" t="str">
        <f>E9</f>
        <v>PS04 - PZS P2154 km 99,187 Dobroměřice</v>
      </c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20</v>
      </c>
      <c r="D115" s="36"/>
      <c r="E115" s="36"/>
      <c r="F115" s="23" t="str">
        <f>F12</f>
        <v>OŘ Ústí n.L.</v>
      </c>
      <c r="G115" s="36"/>
      <c r="H115" s="36"/>
      <c r="I115" s="28" t="s">
        <v>22</v>
      </c>
      <c r="J115" s="75" t="str">
        <f>IF(J12="","",J12)</f>
        <v>2. 10. 2022</v>
      </c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24</v>
      </c>
      <c r="D117" s="36"/>
      <c r="E117" s="36"/>
      <c r="F117" s="23" t="str">
        <f>E15</f>
        <v xml:space="preserve"> </v>
      </c>
      <c r="G117" s="36"/>
      <c r="H117" s="36"/>
      <c r="I117" s="28" t="s">
        <v>30</v>
      </c>
      <c r="J117" s="32" t="str">
        <f>E21</f>
        <v xml:space="preserve"> 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28</v>
      </c>
      <c r="D118" s="36"/>
      <c r="E118" s="36"/>
      <c r="F118" s="23" t="str">
        <f>IF(E18="","",E18)</f>
        <v>Vyplň údaj</v>
      </c>
      <c r="G118" s="36"/>
      <c r="H118" s="36"/>
      <c r="I118" s="28" t="s">
        <v>32</v>
      </c>
      <c r="J118" s="32" t="str">
        <f>E24</f>
        <v/>
      </c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9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0" customFormat="1" ht="29.28" customHeight="1">
      <c r="A120" s="181"/>
      <c r="B120" s="182"/>
      <c r="C120" s="183" t="s">
        <v>106</v>
      </c>
      <c r="D120" s="184" t="s">
        <v>60</v>
      </c>
      <c r="E120" s="184" t="s">
        <v>56</v>
      </c>
      <c r="F120" s="184" t="s">
        <v>57</v>
      </c>
      <c r="G120" s="184" t="s">
        <v>107</v>
      </c>
      <c r="H120" s="184" t="s">
        <v>108</v>
      </c>
      <c r="I120" s="184" t="s">
        <v>109</v>
      </c>
      <c r="J120" s="184" t="s">
        <v>100</v>
      </c>
      <c r="K120" s="185" t="s">
        <v>110</v>
      </c>
      <c r="L120" s="186"/>
      <c r="M120" s="96" t="s">
        <v>1</v>
      </c>
      <c r="N120" s="97" t="s">
        <v>39</v>
      </c>
      <c r="O120" s="97" t="s">
        <v>111</v>
      </c>
      <c r="P120" s="97" t="s">
        <v>112</v>
      </c>
      <c r="Q120" s="97" t="s">
        <v>113</v>
      </c>
      <c r="R120" s="97" t="s">
        <v>114</v>
      </c>
      <c r="S120" s="97" t="s">
        <v>115</v>
      </c>
      <c r="T120" s="98" t="s">
        <v>116</v>
      </c>
      <c r="U120" s="181"/>
      <c r="V120" s="181"/>
      <c r="W120" s="181"/>
      <c r="X120" s="181"/>
      <c r="Y120" s="181"/>
      <c r="Z120" s="181"/>
      <c r="AA120" s="181"/>
      <c r="AB120" s="181"/>
      <c r="AC120" s="181"/>
      <c r="AD120" s="181"/>
      <c r="AE120" s="181"/>
    </row>
    <row r="121" s="2" customFormat="1" ht="22.8" customHeight="1">
      <c r="A121" s="34"/>
      <c r="B121" s="35"/>
      <c r="C121" s="103" t="s">
        <v>117</v>
      </c>
      <c r="D121" s="36"/>
      <c r="E121" s="36"/>
      <c r="F121" s="36"/>
      <c r="G121" s="36"/>
      <c r="H121" s="36"/>
      <c r="I121" s="36"/>
      <c r="J121" s="187">
        <f>BK121</f>
        <v>0</v>
      </c>
      <c r="K121" s="36"/>
      <c r="L121" s="40"/>
      <c r="M121" s="99"/>
      <c r="N121" s="188"/>
      <c r="O121" s="100"/>
      <c r="P121" s="189">
        <f>P122+P153+P182+P195+P198</f>
        <v>0</v>
      </c>
      <c r="Q121" s="100"/>
      <c r="R121" s="189">
        <f>R122+R153+R182+R195+R198</f>
        <v>0</v>
      </c>
      <c r="S121" s="100"/>
      <c r="T121" s="190">
        <f>T122+T153+T182+T195+T198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3" t="s">
        <v>74</v>
      </c>
      <c r="AU121" s="13" t="s">
        <v>102</v>
      </c>
      <c r="BK121" s="191">
        <f>BK122+BK153+BK182+BK195+BK198</f>
        <v>0</v>
      </c>
    </row>
    <row r="122" s="11" customFormat="1" ht="25.92" customHeight="1">
      <c r="A122" s="11"/>
      <c r="B122" s="211"/>
      <c r="C122" s="212"/>
      <c r="D122" s="213" t="s">
        <v>74</v>
      </c>
      <c r="E122" s="214" t="s">
        <v>361</v>
      </c>
      <c r="F122" s="214" t="s">
        <v>362</v>
      </c>
      <c r="G122" s="212"/>
      <c r="H122" s="212"/>
      <c r="I122" s="215"/>
      <c r="J122" s="216">
        <f>BK122</f>
        <v>0</v>
      </c>
      <c r="K122" s="212"/>
      <c r="L122" s="217"/>
      <c r="M122" s="218"/>
      <c r="N122" s="219"/>
      <c r="O122" s="219"/>
      <c r="P122" s="220">
        <f>SUM(P123:P152)</f>
        <v>0</v>
      </c>
      <c r="Q122" s="219"/>
      <c r="R122" s="220">
        <f>SUM(R123:R152)</f>
        <v>0</v>
      </c>
      <c r="S122" s="219"/>
      <c r="T122" s="221">
        <f>SUM(T123:T152)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22" t="s">
        <v>83</v>
      </c>
      <c r="AT122" s="223" t="s">
        <v>74</v>
      </c>
      <c r="AU122" s="223" t="s">
        <v>75</v>
      </c>
      <c r="AY122" s="222" t="s">
        <v>124</v>
      </c>
      <c r="BK122" s="224">
        <f>SUM(BK123:BK152)</f>
        <v>0</v>
      </c>
    </row>
    <row r="123" s="2" customFormat="1" ht="16.5" customHeight="1">
      <c r="A123" s="34"/>
      <c r="B123" s="35"/>
      <c r="C123" s="192" t="s">
        <v>83</v>
      </c>
      <c r="D123" s="192" t="s">
        <v>118</v>
      </c>
      <c r="E123" s="193" t="s">
        <v>363</v>
      </c>
      <c r="F123" s="194" t="s">
        <v>364</v>
      </c>
      <c r="G123" s="195" t="s">
        <v>121</v>
      </c>
      <c r="H123" s="196">
        <v>2</v>
      </c>
      <c r="I123" s="197"/>
      <c r="J123" s="198">
        <f>ROUND(I123*H123,2)</f>
        <v>0</v>
      </c>
      <c r="K123" s="194" t="s">
        <v>1</v>
      </c>
      <c r="L123" s="199"/>
      <c r="M123" s="200" t="s">
        <v>1</v>
      </c>
      <c r="N123" s="201" t="s">
        <v>40</v>
      </c>
      <c r="O123" s="87"/>
      <c r="P123" s="202">
        <f>O123*H123</f>
        <v>0</v>
      </c>
      <c r="Q123" s="202">
        <v>0</v>
      </c>
      <c r="R123" s="202">
        <f>Q123*H123</f>
        <v>0</v>
      </c>
      <c r="S123" s="202">
        <v>0</v>
      </c>
      <c r="T123" s="203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4" t="s">
        <v>123</v>
      </c>
      <c r="AT123" s="204" t="s">
        <v>118</v>
      </c>
      <c r="AU123" s="204" t="s">
        <v>83</v>
      </c>
      <c r="AY123" s="13" t="s">
        <v>124</v>
      </c>
      <c r="BE123" s="205">
        <f>IF(N123="základní",J123,0)</f>
        <v>0</v>
      </c>
      <c r="BF123" s="205">
        <f>IF(N123="snížená",J123,0)</f>
        <v>0</v>
      </c>
      <c r="BG123" s="205">
        <f>IF(N123="zákl. přenesená",J123,0)</f>
        <v>0</v>
      </c>
      <c r="BH123" s="205">
        <f>IF(N123="sníž. přenesená",J123,0)</f>
        <v>0</v>
      </c>
      <c r="BI123" s="205">
        <f>IF(N123="nulová",J123,0)</f>
        <v>0</v>
      </c>
      <c r="BJ123" s="13" t="s">
        <v>83</v>
      </c>
      <c r="BK123" s="205">
        <f>ROUND(I123*H123,2)</f>
        <v>0</v>
      </c>
      <c r="BL123" s="13" t="s">
        <v>125</v>
      </c>
      <c r="BM123" s="204" t="s">
        <v>489</v>
      </c>
    </row>
    <row r="124" s="2" customFormat="1">
      <c r="A124" s="34"/>
      <c r="B124" s="35"/>
      <c r="C124" s="36"/>
      <c r="D124" s="206" t="s">
        <v>127</v>
      </c>
      <c r="E124" s="36"/>
      <c r="F124" s="207" t="s">
        <v>364</v>
      </c>
      <c r="G124" s="36"/>
      <c r="H124" s="36"/>
      <c r="I124" s="208"/>
      <c r="J124" s="36"/>
      <c r="K124" s="36"/>
      <c r="L124" s="40"/>
      <c r="M124" s="209"/>
      <c r="N124" s="210"/>
      <c r="O124" s="87"/>
      <c r="P124" s="87"/>
      <c r="Q124" s="87"/>
      <c r="R124" s="87"/>
      <c r="S124" s="87"/>
      <c r="T124" s="8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127</v>
      </c>
      <c r="AU124" s="13" t="s">
        <v>83</v>
      </c>
    </row>
    <row r="125" s="2" customFormat="1" ht="16.5" customHeight="1">
      <c r="A125" s="34"/>
      <c r="B125" s="35"/>
      <c r="C125" s="192" t="s">
        <v>85</v>
      </c>
      <c r="D125" s="192" t="s">
        <v>118</v>
      </c>
      <c r="E125" s="193" t="s">
        <v>366</v>
      </c>
      <c r="F125" s="194" t="s">
        <v>367</v>
      </c>
      <c r="G125" s="195" t="s">
        <v>121</v>
      </c>
      <c r="H125" s="196">
        <v>2</v>
      </c>
      <c r="I125" s="197"/>
      <c r="J125" s="198">
        <f>ROUND(I125*H125,2)</f>
        <v>0</v>
      </c>
      <c r="K125" s="194" t="s">
        <v>1</v>
      </c>
      <c r="L125" s="199"/>
      <c r="M125" s="200" t="s">
        <v>1</v>
      </c>
      <c r="N125" s="201" t="s">
        <v>40</v>
      </c>
      <c r="O125" s="87"/>
      <c r="P125" s="202">
        <f>O125*H125</f>
        <v>0</v>
      </c>
      <c r="Q125" s="202">
        <v>0</v>
      </c>
      <c r="R125" s="202">
        <f>Q125*H125</f>
        <v>0</v>
      </c>
      <c r="S125" s="202">
        <v>0</v>
      </c>
      <c r="T125" s="203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4" t="s">
        <v>123</v>
      </c>
      <c r="AT125" s="204" t="s">
        <v>118</v>
      </c>
      <c r="AU125" s="204" t="s">
        <v>83</v>
      </c>
      <c r="AY125" s="13" t="s">
        <v>124</v>
      </c>
      <c r="BE125" s="205">
        <f>IF(N125="základní",J125,0)</f>
        <v>0</v>
      </c>
      <c r="BF125" s="205">
        <f>IF(N125="snížená",J125,0)</f>
        <v>0</v>
      </c>
      <c r="BG125" s="205">
        <f>IF(N125="zákl. přenesená",J125,0)</f>
        <v>0</v>
      </c>
      <c r="BH125" s="205">
        <f>IF(N125="sníž. přenesená",J125,0)</f>
        <v>0</v>
      </c>
      <c r="BI125" s="205">
        <f>IF(N125="nulová",J125,0)</f>
        <v>0</v>
      </c>
      <c r="BJ125" s="13" t="s">
        <v>83</v>
      </c>
      <c r="BK125" s="205">
        <f>ROUND(I125*H125,2)</f>
        <v>0</v>
      </c>
      <c r="BL125" s="13" t="s">
        <v>125</v>
      </c>
      <c r="BM125" s="204" t="s">
        <v>490</v>
      </c>
    </row>
    <row r="126" s="2" customFormat="1">
      <c r="A126" s="34"/>
      <c r="B126" s="35"/>
      <c r="C126" s="36"/>
      <c r="D126" s="206" t="s">
        <v>127</v>
      </c>
      <c r="E126" s="36"/>
      <c r="F126" s="207" t="s">
        <v>367</v>
      </c>
      <c r="G126" s="36"/>
      <c r="H126" s="36"/>
      <c r="I126" s="208"/>
      <c r="J126" s="36"/>
      <c r="K126" s="36"/>
      <c r="L126" s="40"/>
      <c r="M126" s="209"/>
      <c r="N126" s="210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127</v>
      </c>
      <c r="AU126" s="13" t="s">
        <v>83</v>
      </c>
    </row>
    <row r="127" s="2" customFormat="1" ht="21.75" customHeight="1">
      <c r="A127" s="34"/>
      <c r="B127" s="35"/>
      <c r="C127" s="192" t="s">
        <v>131</v>
      </c>
      <c r="D127" s="192" t="s">
        <v>118</v>
      </c>
      <c r="E127" s="193" t="s">
        <v>369</v>
      </c>
      <c r="F127" s="194" t="s">
        <v>370</v>
      </c>
      <c r="G127" s="195" t="s">
        <v>121</v>
      </c>
      <c r="H127" s="196">
        <v>1</v>
      </c>
      <c r="I127" s="197"/>
      <c r="J127" s="198">
        <f>ROUND(I127*H127,2)</f>
        <v>0</v>
      </c>
      <c r="K127" s="194" t="s">
        <v>1</v>
      </c>
      <c r="L127" s="199"/>
      <c r="M127" s="200" t="s">
        <v>1</v>
      </c>
      <c r="N127" s="201" t="s">
        <v>40</v>
      </c>
      <c r="O127" s="87"/>
      <c r="P127" s="202">
        <f>O127*H127</f>
        <v>0</v>
      </c>
      <c r="Q127" s="202">
        <v>0</v>
      </c>
      <c r="R127" s="202">
        <f>Q127*H127</f>
        <v>0</v>
      </c>
      <c r="S127" s="202">
        <v>0</v>
      </c>
      <c r="T127" s="20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4" t="s">
        <v>123</v>
      </c>
      <c r="AT127" s="204" t="s">
        <v>118</v>
      </c>
      <c r="AU127" s="204" t="s">
        <v>83</v>
      </c>
      <c r="AY127" s="13" t="s">
        <v>124</v>
      </c>
      <c r="BE127" s="205">
        <f>IF(N127="základní",J127,0)</f>
        <v>0</v>
      </c>
      <c r="BF127" s="205">
        <f>IF(N127="snížená",J127,0)</f>
        <v>0</v>
      </c>
      <c r="BG127" s="205">
        <f>IF(N127="zákl. přenesená",J127,0)</f>
        <v>0</v>
      </c>
      <c r="BH127" s="205">
        <f>IF(N127="sníž. přenesená",J127,0)</f>
        <v>0</v>
      </c>
      <c r="BI127" s="205">
        <f>IF(N127="nulová",J127,0)</f>
        <v>0</v>
      </c>
      <c r="BJ127" s="13" t="s">
        <v>83</v>
      </c>
      <c r="BK127" s="205">
        <f>ROUND(I127*H127,2)</f>
        <v>0</v>
      </c>
      <c r="BL127" s="13" t="s">
        <v>125</v>
      </c>
      <c r="BM127" s="204" t="s">
        <v>491</v>
      </c>
    </row>
    <row r="128" s="2" customFormat="1">
      <c r="A128" s="34"/>
      <c r="B128" s="35"/>
      <c r="C128" s="36"/>
      <c r="D128" s="206" t="s">
        <v>127</v>
      </c>
      <c r="E128" s="36"/>
      <c r="F128" s="207" t="s">
        <v>370</v>
      </c>
      <c r="G128" s="36"/>
      <c r="H128" s="36"/>
      <c r="I128" s="208"/>
      <c r="J128" s="36"/>
      <c r="K128" s="36"/>
      <c r="L128" s="40"/>
      <c r="M128" s="209"/>
      <c r="N128" s="210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127</v>
      </c>
      <c r="AU128" s="13" t="s">
        <v>83</v>
      </c>
    </row>
    <row r="129" s="2" customFormat="1" ht="24.15" customHeight="1">
      <c r="A129" s="34"/>
      <c r="B129" s="35"/>
      <c r="C129" s="192" t="s">
        <v>125</v>
      </c>
      <c r="D129" s="192" t="s">
        <v>118</v>
      </c>
      <c r="E129" s="193" t="s">
        <v>372</v>
      </c>
      <c r="F129" s="194" t="s">
        <v>373</v>
      </c>
      <c r="G129" s="195" t="s">
        <v>121</v>
      </c>
      <c r="H129" s="196">
        <v>1</v>
      </c>
      <c r="I129" s="197"/>
      <c r="J129" s="198">
        <f>ROUND(I129*H129,2)</f>
        <v>0</v>
      </c>
      <c r="K129" s="194" t="s">
        <v>1</v>
      </c>
      <c r="L129" s="199"/>
      <c r="M129" s="200" t="s">
        <v>1</v>
      </c>
      <c r="N129" s="201" t="s">
        <v>40</v>
      </c>
      <c r="O129" s="87"/>
      <c r="P129" s="202">
        <f>O129*H129</f>
        <v>0</v>
      </c>
      <c r="Q129" s="202">
        <v>0</v>
      </c>
      <c r="R129" s="202">
        <f>Q129*H129</f>
        <v>0</v>
      </c>
      <c r="S129" s="202">
        <v>0</v>
      </c>
      <c r="T129" s="203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4" t="s">
        <v>123</v>
      </c>
      <c r="AT129" s="204" t="s">
        <v>118</v>
      </c>
      <c r="AU129" s="204" t="s">
        <v>83</v>
      </c>
      <c r="AY129" s="13" t="s">
        <v>124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3" t="s">
        <v>83</v>
      </c>
      <c r="BK129" s="205">
        <f>ROUND(I129*H129,2)</f>
        <v>0</v>
      </c>
      <c r="BL129" s="13" t="s">
        <v>125</v>
      </c>
      <c r="BM129" s="204" t="s">
        <v>492</v>
      </c>
    </row>
    <row r="130" s="2" customFormat="1">
      <c r="A130" s="34"/>
      <c r="B130" s="35"/>
      <c r="C130" s="36"/>
      <c r="D130" s="206" t="s">
        <v>127</v>
      </c>
      <c r="E130" s="36"/>
      <c r="F130" s="207" t="s">
        <v>373</v>
      </c>
      <c r="G130" s="36"/>
      <c r="H130" s="36"/>
      <c r="I130" s="208"/>
      <c r="J130" s="36"/>
      <c r="K130" s="36"/>
      <c r="L130" s="40"/>
      <c r="M130" s="209"/>
      <c r="N130" s="210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127</v>
      </c>
      <c r="AU130" s="13" t="s">
        <v>83</v>
      </c>
    </row>
    <row r="131" s="2" customFormat="1" ht="16.5" customHeight="1">
      <c r="A131" s="34"/>
      <c r="B131" s="35"/>
      <c r="C131" s="192" t="s">
        <v>138</v>
      </c>
      <c r="D131" s="192" t="s">
        <v>118</v>
      </c>
      <c r="E131" s="193" t="s">
        <v>375</v>
      </c>
      <c r="F131" s="194" t="s">
        <v>376</v>
      </c>
      <c r="G131" s="195" t="s">
        <v>121</v>
      </c>
      <c r="H131" s="196">
        <v>1</v>
      </c>
      <c r="I131" s="197"/>
      <c r="J131" s="198">
        <f>ROUND(I131*H131,2)</f>
        <v>0</v>
      </c>
      <c r="K131" s="194" t="s">
        <v>1</v>
      </c>
      <c r="L131" s="199"/>
      <c r="M131" s="200" t="s">
        <v>1</v>
      </c>
      <c r="N131" s="201" t="s">
        <v>40</v>
      </c>
      <c r="O131" s="87"/>
      <c r="P131" s="202">
        <f>O131*H131</f>
        <v>0</v>
      </c>
      <c r="Q131" s="202">
        <v>0</v>
      </c>
      <c r="R131" s="202">
        <f>Q131*H131</f>
        <v>0</v>
      </c>
      <c r="S131" s="202">
        <v>0</v>
      </c>
      <c r="T131" s="20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4" t="s">
        <v>123</v>
      </c>
      <c r="AT131" s="204" t="s">
        <v>118</v>
      </c>
      <c r="AU131" s="204" t="s">
        <v>83</v>
      </c>
      <c r="AY131" s="13" t="s">
        <v>124</v>
      </c>
      <c r="BE131" s="205">
        <f>IF(N131="základní",J131,0)</f>
        <v>0</v>
      </c>
      <c r="BF131" s="205">
        <f>IF(N131="snížená",J131,0)</f>
        <v>0</v>
      </c>
      <c r="BG131" s="205">
        <f>IF(N131="zákl. přenesená",J131,0)</f>
        <v>0</v>
      </c>
      <c r="BH131" s="205">
        <f>IF(N131="sníž. přenesená",J131,0)</f>
        <v>0</v>
      </c>
      <c r="BI131" s="205">
        <f>IF(N131="nulová",J131,0)</f>
        <v>0</v>
      </c>
      <c r="BJ131" s="13" t="s">
        <v>83</v>
      </c>
      <c r="BK131" s="205">
        <f>ROUND(I131*H131,2)</f>
        <v>0</v>
      </c>
      <c r="BL131" s="13" t="s">
        <v>125</v>
      </c>
      <c r="BM131" s="204" t="s">
        <v>493</v>
      </c>
    </row>
    <row r="132" s="2" customFormat="1">
      <c r="A132" s="34"/>
      <c r="B132" s="35"/>
      <c r="C132" s="36"/>
      <c r="D132" s="206" t="s">
        <v>127</v>
      </c>
      <c r="E132" s="36"/>
      <c r="F132" s="207" t="s">
        <v>376</v>
      </c>
      <c r="G132" s="36"/>
      <c r="H132" s="36"/>
      <c r="I132" s="208"/>
      <c r="J132" s="36"/>
      <c r="K132" s="36"/>
      <c r="L132" s="40"/>
      <c r="M132" s="209"/>
      <c r="N132" s="210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127</v>
      </c>
      <c r="AU132" s="13" t="s">
        <v>83</v>
      </c>
    </row>
    <row r="133" s="2" customFormat="1" ht="24.15" customHeight="1">
      <c r="A133" s="34"/>
      <c r="B133" s="35"/>
      <c r="C133" s="192" t="s">
        <v>142</v>
      </c>
      <c r="D133" s="192" t="s">
        <v>118</v>
      </c>
      <c r="E133" s="193" t="s">
        <v>381</v>
      </c>
      <c r="F133" s="194" t="s">
        <v>382</v>
      </c>
      <c r="G133" s="195" t="s">
        <v>121</v>
      </c>
      <c r="H133" s="196">
        <v>1</v>
      </c>
      <c r="I133" s="197"/>
      <c r="J133" s="198">
        <f>ROUND(I133*H133,2)</f>
        <v>0</v>
      </c>
      <c r="K133" s="194" t="s">
        <v>1</v>
      </c>
      <c r="L133" s="199"/>
      <c r="M133" s="200" t="s">
        <v>1</v>
      </c>
      <c r="N133" s="201" t="s">
        <v>40</v>
      </c>
      <c r="O133" s="87"/>
      <c r="P133" s="202">
        <f>O133*H133</f>
        <v>0</v>
      </c>
      <c r="Q133" s="202">
        <v>0</v>
      </c>
      <c r="R133" s="202">
        <f>Q133*H133</f>
        <v>0</v>
      </c>
      <c r="S133" s="202">
        <v>0</v>
      </c>
      <c r="T133" s="20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4" t="s">
        <v>123</v>
      </c>
      <c r="AT133" s="204" t="s">
        <v>118</v>
      </c>
      <c r="AU133" s="204" t="s">
        <v>83</v>
      </c>
      <c r="AY133" s="13" t="s">
        <v>124</v>
      </c>
      <c r="BE133" s="205">
        <f>IF(N133="základní",J133,0)</f>
        <v>0</v>
      </c>
      <c r="BF133" s="205">
        <f>IF(N133="snížená",J133,0)</f>
        <v>0</v>
      </c>
      <c r="BG133" s="205">
        <f>IF(N133="zákl. přenesená",J133,0)</f>
        <v>0</v>
      </c>
      <c r="BH133" s="205">
        <f>IF(N133="sníž. přenesená",J133,0)</f>
        <v>0</v>
      </c>
      <c r="BI133" s="205">
        <f>IF(N133="nulová",J133,0)</f>
        <v>0</v>
      </c>
      <c r="BJ133" s="13" t="s">
        <v>83</v>
      </c>
      <c r="BK133" s="205">
        <f>ROUND(I133*H133,2)</f>
        <v>0</v>
      </c>
      <c r="BL133" s="13" t="s">
        <v>125</v>
      </c>
      <c r="BM133" s="204" t="s">
        <v>494</v>
      </c>
    </row>
    <row r="134" s="2" customFormat="1">
      <c r="A134" s="34"/>
      <c r="B134" s="35"/>
      <c r="C134" s="36"/>
      <c r="D134" s="206" t="s">
        <v>127</v>
      </c>
      <c r="E134" s="36"/>
      <c r="F134" s="207" t="s">
        <v>382</v>
      </c>
      <c r="G134" s="36"/>
      <c r="H134" s="36"/>
      <c r="I134" s="208"/>
      <c r="J134" s="36"/>
      <c r="K134" s="36"/>
      <c r="L134" s="40"/>
      <c r="M134" s="209"/>
      <c r="N134" s="210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127</v>
      </c>
      <c r="AU134" s="13" t="s">
        <v>83</v>
      </c>
    </row>
    <row r="135" s="2" customFormat="1" ht="24.15" customHeight="1">
      <c r="A135" s="34"/>
      <c r="B135" s="35"/>
      <c r="C135" s="192" t="s">
        <v>146</v>
      </c>
      <c r="D135" s="192" t="s">
        <v>118</v>
      </c>
      <c r="E135" s="193" t="s">
        <v>384</v>
      </c>
      <c r="F135" s="194" t="s">
        <v>385</v>
      </c>
      <c r="G135" s="195" t="s">
        <v>121</v>
      </c>
      <c r="H135" s="196">
        <v>1</v>
      </c>
      <c r="I135" s="197"/>
      <c r="J135" s="198">
        <f>ROUND(I135*H135,2)</f>
        <v>0</v>
      </c>
      <c r="K135" s="194" t="s">
        <v>1</v>
      </c>
      <c r="L135" s="199"/>
      <c r="M135" s="200" t="s">
        <v>1</v>
      </c>
      <c r="N135" s="201" t="s">
        <v>40</v>
      </c>
      <c r="O135" s="87"/>
      <c r="P135" s="202">
        <f>O135*H135</f>
        <v>0</v>
      </c>
      <c r="Q135" s="202">
        <v>0</v>
      </c>
      <c r="R135" s="202">
        <f>Q135*H135</f>
        <v>0</v>
      </c>
      <c r="S135" s="202">
        <v>0</v>
      </c>
      <c r="T135" s="20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4" t="s">
        <v>123</v>
      </c>
      <c r="AT135" s="204" t="s">
        <v>118</v>
      </c>
      <c r="AU135" s="204" t="s">
        <v>83</v>
      </c>
      <c r="AY135" s="13" t="s">
        <v>124</v>
      </c>
      <c r="BE135" s="205">
        <f>IF(N135="základní",J135,0)</f>
        <v>0</v>
      </c>
      <c r="BF135" s="205">
        <f>IF(N135="snížená",J135,0)</f>
        <v>0</v>
      </c>
      <c r="BG135" s="205">
        <f>IF(N135="zákl. přenesená",J135,0)</f>
        <v>0</v>
      </c>
      <c r="BH135" s="205">
        <f>IF(N135="sníž. přenesená",J135,0)</f>
        <v>0</v>
      </c>
      <c r="BI135" s="205">
        <f>IF(N135="nulová",J135,0)</f>
        <v>0</v>
      </c>
      <c r="BJ135" s="13" t="s">
        <v>83</v>
      </c>
      <c r="BK135" s="205">
        <f>ROUND(I135*H135,2)</f>
        <v>0</v>
      </c>
      <c r="BL135" s="13" t="s">
        <v>125</v>
      </c>
      <c r="BM135" s="204" t="s">
        <v>495</v>
      </c>
    </row>
    <row r="136" s="2" customFormat="1">
      <c r="A136" s="34"/>
      <c r="B136" s="35"/>
      <c r="C136" s="36"/>
      <c r="D136" s="206" t="s">
        <v>127</v>
      </c>
      <c r="E136" s="36"/>
      <c r="F136" s="207" t="s">
        <v>385</v>
      </c>
      <c r="G136" s="36"/>
      <c r="H136" s="36"/>
      <c r="I136" s="208"/>
      <c r="J136" s="36"/>
      <c r="K136" s="36"/>
      <c r="L136" s="40"/>
      <c r="M136" s="209"/>
      <c r="N136" s="210"/>
      <c r="O136" s="87"/>
      <c r="P136" s="87"/>
      <c r="Q136" s="87"/>
      <c r="R136" s="87"/>
      <c r="S136" s="87"/>
      <c r="T136" s="88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127</v>
      </c>
      <c r="AU136" s="13" t="s">
        <v>83</v>
      </c>
    </row>
    <row r="137" s="2" customFormat="1" ht="24.15" customHeight="1">
      <c r="A137" s="34"/>
      <c r="B137" s="35"/>
      <c r="C137" s="192" t="s">
        <v>123</v>
      </c>
      <c r="D137" s="192" t="s">
        <v>118</v>
      </c>
      <c r="E137" s="193" t="s">
        <v>387</v>
      </c>
      <c r="F137" s="194" t="s">
        <v>388</v>
      </c>
      <c r="G137" s="195" t="s">
        <v>121</v>
      </c>
      <c r="H137" s="196">
        <v>1</v>
      </c>
      <c r="I137" s="197"/>
      <c r="J137" s="198">
        <f>ROUND(I137*H137,2)</f>
        <v>0</v>
      </c>
      <c r="K137" s="194" t="s">
        <v>1</v>
      </c>
      <c r="L137" s="199"/>
      <c r="M137" s="200" t="s">
        <v>1</v>
      </c>
      <c r="N137" s="201" t="s">
        <v>40</v>
      </c>
      <c r="O137" s="87"/>
      <c r="P137" s="202">
        <f>O137*H137</f>
        <v>0</v>
      </c>
      <c r="Q137" s="202">
        <v>0</v>
      </c>
      <c r="R137" s="202">
        <f>Q137*H137</f>
        <v>0</v>
      </c>
      <c r="S137" s="202">
        <v>0</v>
      </c>
      <c r="T137" s="20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4" t="s">
        <v>123</v>
      </c>
      <c r="AT137" s="204" t="s">
        <v>118</v>
      </c>
      <c r="AU137" s="204" t="s">
        <v>83</v>
      </c>
      <c r="AY137" s="13" t="s">
        <v>124</v>
      </c>
      <c r="BE137" s="205">
        <f>IF(N137="základní",J137,0)</f>
        <v>0</v>
      </c>
      <c r="BF137" s="205">
        <f>IF(N137="snížená",J137,0)</f>
        <v>0</v>
      </c>
      <c r="BG137" s="205">
        <f>IF(N137="zákl. přenesená",J137,0)</f>
        <v>0</v>
      </c>
      <c r="BH137" s="205">
        <f>IF(N137="sníž. přenesená",J137,0)</f>
        <v>0</v>
      </c>
      <c r="BI137" s="205">
        <f>IF(N137="nulová",J137,0)</f>
        <v>0</v>
      </c>
      <c r="BJ137" s="13" t="s">
        <v>83</v>
      </c>
      <c r="BK137" s="205">
        <f>ROUND(I137*H137,2)</f>
        <v>0</v>
      </c>
      <c r="BL137" s="13" t="s">
        <v>125</v>
      </c>
      <c r="BM137" s="204" t="s">
        <v>496</v>
      </c>
    </row>
    <row r="138" s="2" customFormat="1">
      <c r="A138" s="34"/>
      <c r="B138" s="35"/>
      <c r="C138" s="36"/>
      <c r="D138" s="206" t="s">
        <v>127</v>
      </c>
      <c r="E138" s="36"/>
      <c r="F138" s="207" t="s">
        <v>388</v>
      </c>
      <c r="G138" s="36"/>
      <c r="H138" s="36"/>
      <c r="I138" s="208"/>
      <c r="J138" s="36"/>
      <c r="K138" s="36"/>
      <c r="L138" s="40"/>
      <c r="M138" s="209"/>
      <c r="N138" s="210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127</v>
      </c>
      <c r="AU138" s="13" t="s">
        <v>83</v>
      </c>
    </row>
    <row r="139" s="2" customFormat="1" ht="24.15" customHeight="1">
      <c r="A139" s="34"/>
      <c r="B139" s="35"/>
      <c r="C139" s="192" t="s">
        <v>153</v>
      </c>
      <c r="D139" s="192" t="s">
        <v>118</v>
      </c>
      <c r="E139" s="193" t="s">
        <v>390</v>
      </c>
      <c r="F139" s="194" t="s">
        <v>391</v>
      </c>
      <c r="G139" s="195" t="s">
        <v>121</v>
      </c>
      <c r="H139" s="196">
        <v>1</v>
      </c>
      <c r="I139" s="197"/>
      <c r="J139" s="198">
        <f>ROUND(I139*H139,2)</f>
        <v>0</v>
      </c>
      <c r="K139" s="194" t="s">
        <v>1</v>
      </c>
      <c r="L139" s="199"/>
      <c r="M139" s="200" t="s">
        <v>1</v>
      </c>
      <c r="N139" s="201" t="s">
        <v>40</v>
      </c>
      <c r="O139" s="87"/>
      <c r="P139" s="202">
        <f>O139*H139</f>
        <v>0</v>
      </c>
      <c r="Q139" s="202">
        <v>0</v>
      </c>
      <c r="R139" s="202">
        <f>Q139*H139</f>
        <v>0</v>
      </c>
      <c r="S139" s="202">
        <v>0</v>
      </c>
      <c r="T139" s="20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4" t="s">
        <v>123</v>
      </c>
      <c r="AT139" s="204" t="s">
        <v>118</v>
      </c>
      <c r="AU139" s="204" t="s">
        <v>83</v>
      </c>
      <c r="AY139" s="13" t="s">
        <v>124</v>
      </c>
      <c r="BE139" s="205">
        <f>IF(N139="základní",J139,0)</f>
        <v>0</v>
      </c>
      <c r="BF139" s="205">
        <f>IF(N139="snížená",J139,0)</f>
        <v>0</v>
      </c>
      <c r="BG139" s="205">
        <f>IF(N139="zákl. přenesená",J139,0)</f>
        <v>0</v>
      </c>
      <c r="BH139" s="205">
        <f>IF(N139="sníž. přenesená",J139,0)</f>
        <v>0</v>
      </c>
      <c r="BI139" s="205">
        <f>IF(N139="nulová",J139,0)</f>
        <v>0</v>
      </c>
      <c r="BJ139" s="13" t="s">
        <v>83</v>
      </c>
      <c r="BK139" s="205">
        <f>ROUND(I139*H139,2)</f>
        <v>0</v>
      </c>
      <c r="BL139" s="13" t="s">
        <v>125</v>
      </c>
      <c r="BM139" s="204" t="s">
        <v>497</v>
      </c>
    </row>
    <row r="140" s="2" customFormat="1">
      <c r="A140" s="34"/>
      <c r="B140" s="35"/>
      <c r="C140" s="36"/>
      <c r="D140" s="206" t="s">
        <v>127</v>
      </c>
      <c r="E140" s="36"/>
      <c r="F140" s="207" t="s">
        <v>391</v>
      </c>
      <c r="G140" s="36"/>
      <c r="H140" s="36"/>
      <c r="I140" s="208"/>
      <c r="J140" s="36"/>
      <c r="K140" s="36"/>
      <c r="L140" s="40"/>
      <c r="M140" s="209"/>
      <c r="N140" s="210"/>
      <c r="O140" s="87"/>
      <c r="P140" s="87"/>
      <c r="Q140" s="87"/>
      <c r="R140" s="87"/>
      <c r="S140" s="87"/>
      <c r="T140" s="88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127</v>
      </c>
      <c r="AU140" s="13" t="s">
        <v>83</v>
      </c>
    </row>
    <row r="141" s="2" customFormat="1" ht="16.5" customHeight="1">
      <c r="A141" s="34"/>
      <c r="B141" s="35"/>
      <c r="C141" s="192" t="s">
        <v>157</v>
      </c>
      <c r="D141" s="192" t="s">
        <v>118</v>
      </c>
      <c r="E141" s="193" t="s">
        <v>393</v>
      </c>
      <c r="F141" s="194" t="s">
        <v>394</v>
      </c>
      <c r="G141" s="195" t="s">
        <v>194</v>
      </c>
      <c r="H141" s="196">
        <v>10</v>
      </c>
      <c r="I141" s="197"/>
      <c r="J141" s="198">
        <f>ROUND(I141*H141,2)</f>
        <v>0</v>
      </c>
      <c r="K141" s="194" t="s">
        <v>1</v>
      </c>
      <c r="L141" s="199"/>
      <c r="M141" s="200" t="s">
        <v>1</v>
      </c>
      <c r="N141" s="201" t="s">
        <v>40</v>
      </c>
      <c r="O141" s="87"/>
      <c r="P141" s="202">
        <f>O141*H141</f>
        <v>0</v>
      </c>
      <c r="Q141" s="202">
        <v>0</v>
      </c>
      <c r="R141" s="202">
        <f>Q141*H141</f>
        <v>0</v>
      </c>
      <c r="S141" s="202">
        <v>0</v>
      </c>
      <c r="T141" s="20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4" t="s">
        <v>123</v>
      </c>
      <c r="AT141" s="204" t="s">
        <v>118</v>
      </c>
      <c r="AU141" s="204" t="s">
        <v>83</v>
      </c>
      <c r="AY141" s="13" t="s">
        <v>124</v>
      </c>
      <c r="BE141" s="205">
        <f>IF(N141="základní",J141,0)</f>
        <v>0</v>
      </c>
      <c r="BF141" s="205">
        <f>IF(N141="snížená",J141,0)</f>
        <v>0</v>
      </c>
      <c r="BG141" s="205">
        <f>IF(N141="zákl. přenesená",J141,0)</f>
        <v>0</v>
      </c>
      <c r="BH141" s="205">
        <f>IF(N141="sníž. přenesená",J141,0)</f>
        <v>0</v>
      </c>
      <c r="BI141" s="205">
        <f>IF(N141="nulová",J141,0)</f>
        <v>0</v>
      </c>
      <c r="BJ141" s="13" t="s">
        <v>83</v>
      </c>
      <c r="BK141" s="205">
        <f>ROUND(I141*H141,2)</f>
        <v>0</v>
      </c>
      <c r="BL141" s="13" t="s">
        <v>125</v>
      </c>
      <c r="BM141" s="204" t="s">
        <v>498</v>
      </c>
    </row>
    <row r="142" s="2" customFormat="1">
      <c r="A142" s="34"/>
      <c r="B142" s="35"/>
      <c r="C142" s="36"/>
      <c r="D142" s="206" t="s">
        <v>127</v>
      </c>
      <c r="E142" s="36"/>
      <c r="F142" s="207" t="s">
        <v>394</v>
      </c>
      <c r="G142" s="36"/>
      <c r="H142" s="36"/>
      <c r="I142" s="208"/>
      <c r="J142" s="36"/>
      <c r="K142" s="36"/>
      <c r="L142" s="40"/>
      <c r="M142" s="209"/>
      <c r="N142" s="210"/>
      <c r="O142" s="87"/>
      <c r="P142" s="87"/>
      <c r="Q142" s="87"/>
      <c r="R142" s="87"/>
      <c r="S142" s="87"/>
      <c r="T142" s="88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127</v>
      </c>
      <c r="AU142" s="13" t="s">
        <v>83</v>
      </c>
    </row>
    <row r="143" s="2" customFormat="1" ht="16.5" customHeight="1">
      <c r="A143" s="34"/>
      <c r="B143" s="35"/>
      <c r="C143" s="192" t="s">
        <v>161</v>
      </c>
      <c r="D143" s="192" t="s">
        <v>118</v>
      </c>
      <c r="E143" s="193" t="s">
        <v>396</v>
      </c>
      <c r="F143" s="194" t="s">
        <v>397</v>
      </c>
      <c r="G143" s="195" t="s">
        <v>194</v>
      </c>
      <c r="H143" s="196">
        <v>10</v>
      </c>
      <c r="I143" s="197"/>
      <c r="J143" s="198">
        <f>ROUND(I143*H143,2)</f>
        <v>0</v>
      </c>
      <c r="K143" s="194" t="s">
        <v>1</v>
      </c>
      <c r="L143" s="199"/>
      <c r="M143" s="200" t="s">
        <v>1</v>
      </c>
      <c r="N143" s="201" t="s">
        <v>40</v>
      </c>
      <c r="O143" s="87"/>
      <c r="P143" s="202">
        <f>O143*H143</f>
        <v>0</v>
      </c>
      <c r="Q143" s="202">
        <v>0</v>
      </c>
      <c r="R143" s="202">
        <f>Q143*H143</f>
        <v>0</v>
      </c>
      <c r="S143" s="202">
        <v>0</v>
      </c>
      <c r="T143" s="20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4" t="s">
        <v>123</v>
      </c>
      <c r="AT143" s="204" t="s">
        <v>118</v>
      </c>
      <c r="AU143" s="204" t="s">
        <v>83</v>
      </c>
      <c r="AY143" s="13" t="s">
        <v>124</v>
      </c>
      <c r="BE143" s="205">
        <f>IF(N143="základní",J143,0)</f>
        <v>0</v>
      </c>
      <c r="BF143" s="205">
        <f>IF(N143="snížená",J143,0)</f>
        <v>0</v>
      </c>
      <c r="BG143" s="205">
        <f>IF(N143="zákl. přenesená",J143,0)</f>
        <v>0</v>
      </c>
      <c r="BH143" s="205">
        <f>IF(N143="sníž. přenesená",J143,0)</f>
        <v>0</v>
      </c>
      <c r="BI143" s="205">
        <f>IF(N143="nulová",J143,0)</f>
        <v>0</v>
      </c>
      <c r="BJ143" s="13" t="s">
        <v>83</v>
      </c>
      <c r="BK143" s="205">
        <f>ROUND(I143*H143,2)</f>
        <v>0</v>
      </c>
      <c r="BL143" s="13" t="s">
        <v>125</v>
      </c>
      <c r="BM143" s="204" t="s">
        <v>499</v>
      </c>
    </row>
    <row r="144" s="2" customFormat="1">
      <c r="A144" s="34"/>
      <c r="B144" s="35"/>
      <c r="C144" s="36"/>
      <c r="D144" s="206" t="s">
        <v>127</v>
      </c>
      <c r="E144" s="36"/>
      <c r="F144" s="207" t="s">
        <v>397</v>
      </c>
      <c r="G144" s="36"/>
      <c r="H144" s="36"/>
      <c r="I144" s="208"/>
      <c r="J144" s="36"/>
      <c r="K144" s="36"/>
      <c r="L144" s="40"/>
      <c r="M144" s="209"/>
      <c r="N144" s="210"/>
      <c r="O144" s="87"/>
      <c r="P144" s="87"/>
      <c r="Q144" s="87"/>
      <c r="R144" s="87"/>
      <c r="S144" s="87"/>
      <c r="T144" s="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127</v>
      </c>
      <c r="AU144" s="13" t="s">
        <v>83</v>
      </c>
    </row>
    <row r="145" s="2" customFormat="1" ht="16.5" customHeight="1">
      <c r="A145" s="34"/>
      <c r="B145" s="35"/>
      <c r="C145" s="192" t="s">
        <v>165</v>
      </c>
      <c r="D145" s="192" t="s">
        <v>118</v>
      </c>
      <c r="E145" s="193" t="s">
        <v>399</v>
      </c>
      <c r="F145" s="194" t="s">
        <v>400</v>
      </c>
      <c r="G145" s="195" t="s">
        <v>194</v>
      </c>
      <c r="H145" s="196">
        <v>10</v>
      </c>
      <c r="I145" s="197"/>
      <c r="J145" s="198">
        <f>ROUND(I145*H145,2)</f>
        <v>0</v>
      </c>
      <c r="K145" s="194" t="s">
        <v>1</v>
      </c>
      <c r="L145" s="199"/>
      <c r="M145" s="200" t="s">
        <v>1</v>
      </c>
      <c r="N145" s="201" t="s">
        <v>40</v>
      </c>
      <c r="O145" s="87"/>
      <c r="P145" s="202">
        <f>O145*H145</f>
        <v>0</v>
      </c>
      <c r="Q145" s="202">
        <v>0</v>
      </c>
      <c r="R145" s="202">
        <f>Q145*H145</f>
        <v>0</v>
      </c>
      <c r="S145" s="202">
        <v>0</v>
      </c>
      <c r="T145" s="20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4" t="s">
        <v>123</v>
      </c>
      <c r="AT145" s="204" t="s">
        <v>118</v>
      </c>
      <c r="AU145" s="204" t="s">
        <v>83</v>
      </c>
      <c r="AY145" s="13" t="s">
        <v>124</v>
      </c>
      <c r="BE145" s="205">
        <f>IF(N145="základní",J145,0)</f>
        <v>0</v>
      </c>
      <c r="BF145" s="205">
        <f>IF(N145="snížená",J145,0)</f>
        <v>0</v>
      </c>
      <c r="BG145" s="205">
        <f>IF(N145="zákl. přenesená",J145,0)</f>
        <v>0</v>
      </c>
      <c r="BH145" s="205">
        <f>IF(N145="sníž. přenesená",J145,0)</f>
        <v>0</v>
      </c>
      <c r="BI145" s="205">
        <f>IF(N145="nulová",J145,0)</f>
        <v>0</v>
      </c>
      <c r="BJ145" s="13" t="s">
        <v>83</v>
      </c>
      <c r="BK145" s="205">
        <f>ROUND(I145*H145,2)</f>
        <v>0</v>
      </c>
      <c r="BL145" s="13" t="s">
        <v>125</v>
      </c>
      <c r="BM145" s="204" t="s">
        <v>500</v>
      </c>
    </row>
    <row r="146" s="2" customFormat="1">
      <c r="A146" s="34"/>
      <c r="B146" s="35"/>
      <c r="C146" s="36"/>
      <c r="D146" s="206" t="s">
        <v>127</v>
      </c>
      <c r="E146" s="36"/>
      <c r="F146" s="207" t="s">
        <v>400</v>
      </c>
      <c r="G146" s="36"/>
      <c r="H146" s="36"/>
      <c r="I146" s="208"/>
      <c r="J146" s="36"/>
      <c r="K146" s="36"/>
      <c r="L146" s="40"/>
      <c r="M146" s="209"/>
      <c r="N146" s="210"/>
      <c r="O146" s="87"/>
      <c r="P146" s="87"/>
      <c r="Q146" s="87"/>
      <c r="R146" s="87"/>
      <c r="S146" s="87"/>
      <c r="T146" s="88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3" t="s">
        <v>127</v>
      </c>
      <c r="AU146" s="13" t="s">
        <v>83</v>
      </c>
    </row>
    <row r="147" s="2" customFormat="1" ht="16.5" customHeight="1">
      <c r="A147" s="34"/>
      <c r="B147" s="35"/>
      <c r="C147" s="192" t="s">
        <v>169</v>
      </c>
      <c r="D147" s="192" t="s">
        <v>118</v>
      </c>
      <c r="E147" s="193" t="s">
        <v>402</v>
      </c>
      <c r="F147" s="194" t="s">
        <v>483</v>
      </c>
      <c r="G147" s="195" t="s">
        <v>194</v>
      </c>
      <c r="H147" s="196">
        <v>10</v>
      </c>
      <c r="I147" s="197"/>
      <c r="J147" s="198">
        <f>ROUND(I147*H147,2)</f>
        <v>0</v>
      </c>
      <c r="K147" s="194" t="s">
        <v>404</v>
      </c>
      <c r="L147" s="199"/>
      <c r="M147" s="200" t="s">
        <v>1</v>
      </c>
      <c r="N147" s="201" t="s">
        <v>40</v>
      </c>
      <c r="O147" s="87"/>
      <c r="P147" s="202">
        <f>O147*H147</f>
        <v>0</v>
      </c>
      <c r="Q147" s="202">
        <v>0</v>
      </c>
      <c r="R147" s="202">
        <f>Q147*H147</f>
        <v>0</v>
      </c>
      <c r="S147" s="202">
        <v>0</v>
      </c>
      <c r="T147" s="20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4" t="s">
        <v>123</v>
      </c>
      <c r="AT147" s="204" t="s">
        <v>118</v>
      </c>
      <c r="AU147" s="204" t="s">
        <v>83</v>
      </c>
      <c r="AY147" s="13" t="s">
        <v>124</v>
      </c>
      <c r="BE147" s="205">
        <f>IF(N147="základní",J147,0)</f>
        <v>0</v>
      </c>
      <c r="BF147" s="205">
        <f>IF(N147="snížená",J147,0)</f>
        <v>0</v>
      </c>
      <c r="BG147" s="205">
        <f>IF(N147="zákl. přenesená",J147,0)</f>
        <v>0</v>
      </c>
      <c r="BH147" s="205">
        <f>IF(N147="sníž. přenesená",J147,0)</f>
        <v>0</v>
      </c>
      <c r="BI147" s="205">
        <f>IF(N147="nulová",J147,0)</f>
        <v>0</v>
      </c>
      <c r="BJ147" s="13" t="s">
        <v>83</v>
      </c>
      <c r="BK147" s="205">
        <f>ROUND(I147*H147,2)</f>
        <v>0</v>
      </c>
      <c r="BL147" s="13" t="s">
        <v>125</v>
      </c>
      <c r="BM147" s="204" t="s">
        <v>501</v>
      </c>
    </row>
    <row r="148" s="2" customFormat="1">
      <c r="A148" s="34"/>
      <c r="B148" s="35"/>
      <c r="C148" s="36"/>
      <c r="D148" s="206" t="s">
        <v>127</v>
      </c>
      <c r="E148" s="36"/>
      <c r="F148" s="207" t="s">
        <v>406</v>
      </c>
      <c r="G148" s="36"/>
      <c r="H148" s="36"/>
      <c r="I148" s="208"/>
      <c r="J148" s="36"/>
      <c r="K148" s="36"/>
      <c r="L148" s="40"/>
      <c r="M148" s="209"/>
      <c r="N148" s="210"/>
      <c r="O148" s="87"/>
      <c r="P148" s="87"/>
      <c r="Q148" s="87"/>
      <c r="R148" s="87"/>
      <c r="S148" s="87"/>
      <c r="T148" s="88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127</v>
      </c>
      <c r="AU148" s="13" t="s">
        <v>83</v>
      </c>
    </row>
    <row r="149" s="2" customFormat="1" ht="16.5" customHeight="1">
      <c r="A149" s="34"/>
      <c r="B149" s="35"/>
      <c r="C149" s="192" t="s">
        <v>173</v>
      </c>
      <c r="D149" s="192" t="s">
        <v>118</v>
      </c>
      <c r="E149" s="193" t="s">
        <v>407</v>
      </c>
      <c r="F149" s="194" t="s">
        <v>408</v>
      </c>
      <c r="G149" s="195" t="s">
        <v>194</v>
      </c>
      <c r="H149" s="196">
        <v>40</v>
      </c>
      <c r="I149" s="197"/>
      <c r="J149" s="198">
        <f>ROUND(I149*H149,2)</f>
        <v>0</v>
      </c>
      <c r="K149" s="194" t="s">
        <v>1</v>
      </c>
      <c r="L149" s="199"/>
      <c r="M149" s="200" t="s">
        <v>1</v>
      </c>
      <c r="N149" s="201" t="s">
        <v>40</v>
      </c>
      <c r="O149" s="87"/>
      <c r="P149" s="202">
        <f>O149*H149</f>
        <v>0</v>
      </c>
      <c r="Q149" s="202">
        <v>0</v>
      </c>
      <c r="R149" s="202">
        <f>Q149*H149</f>
        <v>0</v>
      </c>
      <c r="S149" s="202">
        <v>0</v>
      </c>
      <c r="T149" s="20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4" t="s">
        <v>123</v>
      </c>
      <c r="AT149" s="204" t="s">
        <v>118</v>
      </c>
      <c r="AU149" s="204" t="s">
        <v>83</v>
      </c>
      <c r="AY149" s="13" t="s">
        <v>124</v>
      </c>
      <c r="BE149" s="205">
        <f>IF(N149="základní",J149,0)</f>
        <v>0</v>
      </c>
      <c r="BF149" s="205">
        <f>IF(N149="snížená",J149,0)</f>
        <v>0</v>
      </c>
      <c r="BG149" s="205">
        <f>IF(N149="zákl. přenesená",J149,0)</f>
        <v>0</v>
      </c>
      <c r="BH149" s="205">
        <f>IF(N149="sníž. přenesená",J149,0)</f>
        <v>0</v>
      </c>
      <c r="BI149" s="205">
        <f>IF(N149="nulová",J149,0)</f>
        <v>0</v>
      </c>
      <c r="BJ149" s="13" t="s">
        <v>83</v>
      </c>
      <c r="BK149" s="205">
        <f>ROUND(I149*H149,2)</f>
        <v>0</v>
      </c>
      <c r="BL149" s="13" t="s">
        <v>125</v>
      </c>
      <c r="BM149" s="204" t="s">
        <v>502</v>
      </c>
    </row>
    <row r="150" s="2" customFormat="1">
      <c r="A150" s="34"/>
      <c r="B150" s="35"/>
      <c r="C150" s="36"/>
      <c r="D150" s="206" t="s">
        <v>127</v>
      </c>
      <c r="E150" s="36"/>
      <c r="F150" s="207" t="s">
        <v>408</v>
      </c>
      <c r="G150" s="36"/>
      <c r="H150" s="36"/>
      <c r="I150" s="208"/>
      <c r="J150" s="36"/>
      <c r="K150" s="36"/>
      <c r="L150" s="40"/>
      <c r="M150" s="209"/>
      <c r="N150" s="210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127</v>
      </c>
      <c r="AU150" s="13" t="s">
        <v>83</v>
      </c>
    </row>
    <row r="151" s="2" customFormat="1" ht="16.5" customHeight="1">
      <c r="A151" s="34"/>
      <c r="B151" s="35"/>
      <c r="C151" s="192" t="s">
        <v>8</v>
      </c>
      <c r="D151" s="192" t="s">
        <v>118</v>
      </c>
      <c r="E151" s="193" t="s">
        <v>410</v>
      </c>
      <c r="F151" s="194" t="s">
        <v>411</v>
      </c>
      <c r="G151" s="195" t="s">
        <v>194</v>
      </c>
      <c r="H151" s="196">
        <v>20</v>
      </c>
      <c r="I151" s="197"/>
      <c r="J151" s="198">
        <f>ROUND(I151*H151,2)</f>
        <v>0</v>
      </c>
      <c r="K151" s="194" t="s">
        <v>1</v>
      </c>
      <c r="L151" s="199"/>
      <c r="M151" s="200" t="s">
        <v>1</v>
      </c>
      <c r="N151" s="201" t="s">
        <v>40</v>
      </c>
      <c r="O151" s="87"/>
      <c r="P151" s="202">
        <f>O151*H151</f>
        <v>0</v>
      </c>
      <c r="Q151" s="202">
        <v>0</v>
      </c>
      <c r="R151" s="202">
        <f>Q151*H151</f>
        <v>0</v>
      </c>
      <c r="S151" s="202">
        <v>0</v>
      </c>
      <c r="T151" s="20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4" t="s">
        <v>123</v>
      </c>
      <c r="AT151" s="204" t="s">
        <v>118</v>
      </c>
      <c r="AU151" s="204" t="s">
        <v>83</v>
      </c>
      <c r="AY151" s="13" t="s">
        <v>124</v>
      </c>
      <c r="BE151" s="205">
        <f>IF(N151="základní",J151,0)</f>
        <v>0</v>
      </c>
      <c r="BF151" s="205">
        <f>IF(N151="snížená",J151,0)</f>
        <v>0</v>
      </c>
      <c r="BG151" s="205">
        <f>IF(N151="zákl. přenesená",J151,0)</f>
        <v>0</v>
      </c>
      <c r="BH151" s="205">
        <f>IF(N151="sníž. přenesená",J151,0)</f>
        <v>0</v>
      </c>
      <c r="BI151" s="205">
        <f>IF(N151="nulová",J151,0)</f>
        <v>0</v>
      </c>
      <c r="BJ151" s="13" t="s">
        <v>83</v>
      </c>
      <c r="BK151" s="205">
        <f>ROUND(I151*H151,2)</f>
        <v>0</v>
      </c>
      <c r="BL151" s="13" t="s">
        <v>125</v>
      </c>
      <c r="BM151" s="204" t="s">
        <v>503</v>
      </c>
    </row>
    <row r="152" s="2" customFormat="1">
      <c r="A152" s="34"/>
      <c r="B152" s="35"/>
      <c r="C152" s="36"/>
      <c r="D152" s="206" t="s">
        <v>127</v>
      </c>
      <c r="E152" s="36"/>
      <c r="F152" s="207" t="s">
        <v>411</v>
      </c>
      <c r="G152" s="36"/>
      <c r="H152" s="36"/>
      <c r="I152" s="208"/>
      <c r="J152" s="36"/>
      <c r="K152" s="36"/>
      <c r="L152" s="40"/>
      <c r="M152" s="209"/>
      <c r="N152" s="210"/>
      <c r="O152" s="87"/>
      <c r="P152" s="87"/>
      <c r="Q152" s="87"/>
      <c r="R152" s="87"/>
      <c r="S152" s="87"/>
      <c r="T152" s="88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3" t="s">
        <v>127</v>
      </c>
      <c r="AU152" s="13" t="s">
        <v>83</v>
      </c>
    </row>
    <row r="153" s="11" customFormat="1" ht="25.92" customHeight="1">
      <c r="A153" s="11"/>
      <c r="B153" s="211"/>
      <c r="C153" s="212"/>
      <c r="D153" s="213" t="s">
        <v>74</v>
      </c>
      <c r="E153" s="214" t="s">
        <v>413</v>
      </c>
      <c r="F153" s="214" t="s">
        <v>414</v>
      </c>
      <c r="G153" s="212"/>
      <c r="H153" s="212"/>
      <c r="I153" s="215"/>
      <c r="J153" s="216">
        <f>BK153</f>
        <v>0</v>
      </c>
      <c r="K153" s="212"/>
      <c r="L153" s="217"/>
      <c r="M153" s="218"/>
      <c r="N153" s="219"/>
      <c r="O153" s="219"/>
      <c r="P153" s="220">
        <f>SUM(P154:P181)</f>
        <v>0</v>
      </c>
      <c r="Q153" s="219"/>
      <c r="R153" s="220">
        <f>SUM(R154:R181)</f>
        <v>0</v>
      </c>
      <c r="S153" s="219"/>
      <c r="T153" s="221">
        <f>SUM(T154:T181)</f>
        <v>0</v>
      </c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R153" s="222" t="s">
        <v>83</v>
      </c>
      <c r="AT153" s="223" t="s">
        <v>74</v>
      </c>
      <c r="AU153" s="223" t="s">
        <v>75</v>
      </c>
      <c r="AY153" s="222" t="s">
        <v>124</v>
      </c>
      <c r="BK153" s="224">
        <f>SUM(BK154:BK181)</f>
        <v>0</v>
      </c>
    </row>
    <row r="154" s="2" customFormat="1" ht="37.8" customHeight="1">
      <c r="A154" s="34"/>
      <c r="B154" s="35"/>
      <c r="C154" s="225" t="s">
        <v>217</v>
      </c>
      <c r="D154" s="225" t="s">
        <v>191</v>
      </c>
      <c r="E154" s="226" t="s">
        <v>432</v>
      </c>
      <c r="F154" s="227" t="s">
        <v>433</v>
      </c>
      <c r="G154" s="228" t="s">
        <v>121</v>
      </c>
      <c r="H154" s="229">
        <v>1</v>
      </c>
      <c r="I154" s="230"/>
      <c r="J154" s="231">
        <f>ROUND(I154*H154,2)</f>
        <v>0</v>
      </c>
      <c r="K154" s="227" t="s">
        <v>1</v>
      </c>
      <c r="L154" s="40"/>
      <c r="M154" s="232" t="s">
        <v>1</v>
      </c>
      <c r="N154" s="233" t="s">
        <v>40</v>
      </c>
      <c r="O154" s="87"/>
      <c r="P154" s="202">
        <f>O154*H154</f>
        <v>0</v>
      </c>
      <c r="Q154" s="202">
        <v>0</v>
      </c>
      <c r="R154" s="202">
        <f>Q154*H154</f>
        <v>0</v>
      </c>
      <c r="S154" s="202">
        <v>0</v>
      </c>
      <c r="T154" s="20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4" t="s">
        <v>125</v>
      </c>
      <c r="AT154" s="204" t="s">
        <v>191</v>
      </c>
      <c r="AU154" s="204" t="s">
        <v>83</v>
      </c>
      <c r="AY154" s="13" t="s">
        <v>124</v>
      </c>
      <c r="BE154" s="205">
        <f>IF(N154="základní",J154,0)</f>
        <v>0</v>
      </c>
      <c r="BF154" s="205">
        <f>IF(N154="snížená",J154,0)</f>
        <v>0</v>
      </c>
      <c r="BG154" s="205">
        <f>IF(N154="zákl. přenesená",J154,0)</f>
        <v>0</v>
      </c>
      <c r="BH154" s="205">
        <f>IF(N154="sníž. přenesená",J154,0)</f>
        <v>0</v>
      </c>
      <c r="BI154" s="205">
        <f>IF(N154="nulová",J154,0)</f>
        <v>0</v>
      </c>
      <c r="BJ154" s="13" t="s">
        <v>83</v>
      </c>
      <c r="BK154" s="205">
        <f>ROUND(I154*H154,2)</f>
        <v>0</v>
      </c>
      <c r="BL154" s="13" t="s">
        <v>125</v>
      </c>
      <c r="BM154" s="204" t="s">
        <v>504</v>
      </c>
    </row>
    <row r="155" s="2" customFormat="1">
      <c r="A155" s="34"/>
      <c r="B155" s="35"/>
      <c r="C155" s="36"/>
      <c r="D155" s="206" t="s">
        <v>127</v>
      </c>
      <c r="E155" s="36"/>
      <c r="F155" s="207" t="s">
        <v>433</v>
      </c>
      <c r="G155" s="36"/>
      <c r="H155" s="36"/>
      <c r="I155" s="208"/>
      <c r="J155" s="36"/>
      <c r="K155" s="36"/>
      <c r="L155" s="40"/>
      <c r="M155" s="209"/>
      <c r="N155" s="210"/>
      <c r="O155" s="87"/>
      <c r="P155" s="87"/>
      <c r="Q155" s="87"/>
      <c r="R155" s="87"/>
      <c r="S155" s="87"/>
      <c r="T155" s="88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3" t="s">
        <v>127</v>
      </c>
      <c r="AU155" s="13" t="s">
        <v>83</v>
      </c>
    </row>
    <row r="156" s="2" customFormat="1" ht="66.75" customHeight="1">
      <c r="A156" s="34"/>
      <c r="B156" s="35"/>
      <c r="C156" s="225" t="s">
        <v>222</v>
      </c>
      <c r="D156" s="225" t="s">
        <v>191</v>
      </c>
      <c r="E156" s="226" t="s">
        <v>434</v>
      </c>
      <c r="F156" s="227" t="s">
        <v>435</v>
      </c>
      <c r="G156" s="228" t="s">
        <v>121</v>
      </c>
      <c r="H156" s="229">
        <v>4</v>
      </c>
      <c r="I156" s="230"/>
      <c r="J156" s="231">
        <f>ROUND(I156*H156,2)</f>
        <v>0</v>
      </c>
      <c r="K156" s="227" t="s">
        <v>1</v>
      </c>
      <c r="L156" s="40"/>
      <c r="M156" s="232" t="s">
        <v>1</v>
      </c>
      <c r="N156" s="233" t="s">
        <v>40</v>
      </c>
      <c r="O156" s="87"/>
      <c r="P156" s="202">
        <f>O156*H156</f>
        <v>0</v>
      </c>
      <c r="Q156" s="202">
        <v>0</v>
      </c>
      <c r="R156" s="202">
        <f>Q156*H156</f>
        <v>0</v>
      </c>
      <c r="S156" s="202">
        <v>0</v>
      </c>
      <c r="T156" s="20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4" t="s">
        <v>125</v>
      </c>
      <c r="AT156" s="204" t="s">
        <v>191</v>
      </c>
      <c r="AU156" s="204" t="s">
        <v>83</v>
      </c>
      <c r="AY156" s="13" t="s">
        <v>124</v>
      </c>
      <c r="BE156" s="205">
        <f>IF(N156="základní",J156,0)</f>
        <v>0</v>
      </c>
      <c r="BF156" s="205">
        <f>IF(N156="snížená",J156,0)</f>
        <v>0</v>
      </c>
      <c r="BG156" s="205">
        <f>IF(N156="zákl. přenesená",J156,0)</f>
        <v>0</v>
      </c>
      <c r="BH156" s="205">
        <f>IF(N156="sníž. přenesená",J156,0)</f>
        <v>0</v>
      </c>
      <c r="BI156" s="205">
        <f>IF(N156="nulová",J156,0)</f>
        <v>0</v>
      </c>
      <c r="BJ156" s="13" t="s">
        <v>83</v>
      </c>
      <c r="BK156" s="205">
        <f>ROUND(I156*H156,2)</f>
        <v>0</v>
      </c>
      <c r="BL156" s="13" t="s">
        <v>125</v>
      </c>
      <c r="BM156" s="204" t="s">
        <v>505</v>
      </c>
    </row>
    <row r="157" s="2" customFormat="1">
      <c r="A157" s="34"/>
      <c r="B157" s="35"/>
      <c r="C157" s="36"/>
      <c r="D157" s="206" t="s">
        <v>127</v>
      </c>
      <c r="E157" s="36"/>
      <c r="F157" s="207" t="s">
        <v>437</v>
      </c>
      <c r="G157" s="36"/>
      <c r="H157" s="36"/>
      <c r="I157" s="208"/>
      <c r="J157" s="36"/>
      <c r="K157" s="36"/>
      <c r="L157" s="40"/>
      <c r="M157" s="209"/>
      <c r="N157" s="210"/>
      <c r="O157" s="87"/>
      <c r="P157" s="87"/>
      <c r="Q157" s="87"/>
      <c r="R157" s="87"/>
      <c r="S157" s="87"/>
      <c r="T157" s="88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3" t="s">
        <v>127</v>
      </c>
      <c r="AU157" s="13" t="s">
        <v>83</v>
      </c>
    </row>
    <row r="158" s="2" customFormat="1" ht="44.25" customHeight="1">
      <c r="A158" s="34"/>
      <c r="B158" s="35"/>
      <c r="C158" s="225" t="s">
        <v>237</v>
      </c>
      <c r="D158" s="225" t="s">
        <v>191</v>
      </c>
      <c r="E158" s="226" t="s">
        <v>441</v>
      </c>
      <c r="F158" s="227" t="s">
        <v>442</v>
      </c>
      <c r="G158" s="228" t="s">
        <v>121</v>
      </c>
      <c r="H158" s="229">
        <v>1</v>
      </c>
      <c r="I158" s="230"/>
      <c r="J158" s="231">
        <f>ROUND(I158*H158,2)</f>
        <v>0</v>
      </c>
      <c r="K158" s="227" t="s">
        <v>1</v>
      </c>
      <c r="L158" s="40"/>
      <c r="M158" s="232" t="s">
        <v>1</v>
      </c>
      <c r="N158" s="233" t="s">
        <v>40</v>
      </c>
      <c r="O158" s="87"/>
      <c r="P158" s="202">
        <f>O158*H158</f>
        <v>0</v>
      </c>
      <c r="Q158" s="202">
        <v>0</v>
      </c>
      <c r="R158" s="202">
        <f>Q158*H158</f>
        <v>0</v>
      </c>
      <c r="S158" s="202">
        <v>0</v>
      </c>
      <c r="T158" s="20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4" t="s">
        <v>125</v>
      </c>
      <c r="AT158" s="204" t="s">
        <v>191</v>
      </c>
      <c r="AU158" s="204" t="s">
        <v>83</v>
      </c>
      <c r="AY158" s="13" t="s">
        <v>124</v>
      </c>
      <c r="BE158" s="205">
        <f>IF(N158="základní",J158,0)</f>
        <v>0</v>
      </c>
      <c r="BF158" s="205">
        <f>IF(N158="snížená",J158,0)</f>
        <v>0</v>
      </c>
      <c r="BG158" s="205">
        <f>IF(N158="zákl. přenesená",J158,0)</f>
        <v>0</v>
      </c>
      <c r="BH158" s="205">
        <f>IF(N158="sníž. přenesená",J158,0)</f>
        <v>0</v>
      </c>
      <c r="BI158" s="205">
        <f>IF(N158="nulová",J158,0)</f>
        <v>0</v>
      </c>
      <c r="BJ158" s="13" t="s">
        <v>83</v>
      </c>
      <c r="BK158" s="205">
        <f>ROUND(I158*H158,2)</f>
        <v>0</v>
      </c>
      <c r="BL158" s="13" t="s">
        <v>125</v>
      </c>
      <c r="BM158" s="204" t="s">
        <v>506</v>
      </c>
    </row>
    <row r="159" s="2" customFormat="1">
      <c r="A159" s="34"/>
      <c r="B159" s="35"/>
      <c r="C159" s="36"/>
      <c r="D159" s="206" t="s">
        <v>127</v>
      </c>
      <c r="E159" s="36"/>
      <c r="F159" s="207" t="s">
        <v>442</v>
      </c>
      <c r="G159" s="36"/>
      <c r="H159" s="36"/>
      <c r="I159" s="208"/>
      <c r="J159" s="36"/>
      <c r="K159" s="36"/>
      <c r="L159" s="40"/>
      <c r="M159" s="209"/>
      <c r="N159" s="210"/>
      <c r="O159" s="87"/>
      <c r="P159" s="87"/>
      <c r="Q159" s="87"/>
      <c r="R159" s="87"/>
      <c r="S159" s="87"/>
      <c r="T159" s="88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3" t="s">
        <v>127</v>
      </c>
      <c r="AU159" s="13" t="s">
        <v>83</v>
      </c>
    </row>
    <row r="160" s="2" customFormat="1" ht="16.5" customHeight="1">
      <c r="A160" s="34"/>
      <c r="B160" s="35"/>
      <c r="C160" s="225" t="s">
        <v>227</v>
      </c>
      <c r="D160" s="225" t="s">
        <v>191</v>
      </c>
      <c r="E160" s="226" t="s">
        <v>430</v>
      </c>
      <c r="F160" s="227" t="s">
        <v>431</v>
      </c>
      <c r="G160" s="228" t="s">
        <v>121</v>
      </c>
      <c r="H160" s="229">
        <v>2</v>
      </c>
      <c r="I160" s="230"/>
      <c r="J160" s="231">
        <f>ROUND(I160*H160,2)</f>
        <v>0</v>
      </c>
      <c r="K160" s="227" t="s">
        <v>1</v>
      </c>
      <c r="L160" s="40"/>
      <c r="M160" s="232" t="s">
        <v>1</v>
      </c>
      <c r="N160" s="233" t="s">
        <v>40</v>
      </c>
      <c r="O160" s="87"/>
      <c r="P160" s="202">
        <f>O160*H160</f>
        <v>0</v>
      </c>
      <c r="Q160" s="202">
        <v>0</v>
      </c>
      <c r="R160" s="202">
        <f>Q160*H160</f>
        <v>0</v>
      </c>
      <c r="S160" s="202">
        <v>0</v>
      </c>
      <c r="T160" s="20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4" t="s">
        <v>125</v>
      </c>
      <c r="AT160" s="204" t="s">
        <v>191</v>
      </c>
      <c r="AU160" s="204" t="s">
        <v>83</v>
      </c>
      <c r="AY160" s="13" t="s">
        <v>124</v>
      </c>
      <c r="BE160" s="205">
        <f>IF(N160="základní",J160,0)</f>
        <v>0</v>
      </c>
      <c r="BF160" s="205">
        <f>IF(N160="snížená",J160,0)</f>
        <v>0</v>
      </c>
      <c r="BG160" s="205">
        <f>IF(N160="zákl. přenesená",J160,0)</f>
        <v>0</v>
      </c>
      <c r="BH160" s="205">
        <f>IF(N160="sníž. přenesená",J160,0)</f>
        <v>0</v>
      </c>
      <c r="BI160" s="205">
        <f>IF(N160="nulová",J160,0)</f>
        <v>0</v>
      </c>
      <c r="BJ160" s="13" t="s">
        <v>83</v>
      </c>
      <c r="BK160" s="205">
        <f>ROUND(I160*H160,2)</f>
        <v>0</v>
      </c>
      <c r="BL160" s="13" t="s">
        <v>125</v>
      </c>
      <c r="BM160" s="204" t="s">
        <v>507</v>
      </c>
    </row>
    <row r="161" s="2" customFormat="1">
      <c r="A161" s="34"/>
      <c r="B161" s="35"/>
      <c r="C161" s="36"/>
      <c r="D161" s="206" t="s">
        <v>127</v>
      </c>
      <c r="E161" s="36"/>
      <c r="F161" s="207" t="s">
        <v>431</v>
      </c>
      <c r="G161" s="36"/>
      <c r="H161" s="36"/>
      <c r="I161" s="208"/>
      <c r="J161" s="36"/>
      <c r="K161" s="36"/>
      <c r="L161" s="40"/>
      <c r="M161" s="209"/>
      <c r="N161" s="210"/>
      <c r="O161" s="87"/>
      <c r="P161" s="87"/>
      <c r="Q161" s="87"/>
      <c r="R161" s="87"/>
      <c r="S161" s="87"/>
      <c r="T161" s="88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3" t="s">
        <v>127</v>
      </c>
      <c r="AU161" s="13" t="s">
        <v>83</v>
      </c>
    </row>
    <row r="162" s="2" customFormat="1" ht="16.5" customHeight="1">
      <c r="A162" s="34"/>
      <c r="B162" s="35"/>
      <c r="C162" s="225" t="s">
        <v>284</v>
      </c>
      <c r="D162" s="225" t="s">
        <v>191</v>
      </c>
      <c r="E162" s="226" t="s">
        <v>426</v>
      </c>
      <c r="F162" s="227" t="s">
        <v>427</v>
      </c>
      <c r="G162" s="228" t="s">
        <v>121</v>
      </c>
      <c r="H162" s="229">
        <v>1</v>
      </c>
      <c r="I162" s="230"/>
      <c r="J162" s="231">
        <f>ROUND(I162*H162,2)</f>
        <v>0</v>
      </c>
      <c r="K162" s="227" t="s">
        <v>1</v>
      </c>
      <c r="L162" s="40"/>
      <c r="M162" s="232" t="s">
        <v>1</v>
      </c>
      <c r="N162" s="233" t="s">
        <v>40</v>
      </c>
      <c r="O162" s="87"/>
      <c r="P162" s="202">
        <f>O162*H162</f>
        <v>0</v>
      </c>
      <c r="Q162" s="202">
        <v>0</v>
      </c>
      <c r="R162" s="202">
        <f>Q162*H162</f>
        <v>0</v>
      </c>
      <c r="S162" s="202">
        <v>0</v>
      </c>
      <c r="T162" s="20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4" t="s">
        <v>125</v>
      </c>
      <c r="AT162" s="204" t="s">
        <v>191</v>
      </c>
      <c r="AU162" s="204" t="s">
        <v>83</v>
      </c>
      <c r="AY162" s="13" t="s">
        <v>124</v>
      </c>
      <c r="BE162" s="205">
        <f>IF(N162="základní",J162,0)</f>
        <v>0</v>
      </c>
      <c r="BF162" s="205">
        <f>IF(N162="snížená",J162,0)</f>
        <v>0</v>
      </c>
      <c r="BG162" s="205">
        <f>IF(N162="zákl. přenesená",J162,0)</f>
        <v>0</v>
      </c>
      <c r="BH162" s="205">
        <f>IF(N162="sníž. přenesená",J162,0)</f>
        <v>0</v>
      </c>
      <c r="BI162" s="205">
        <f>IF(N162="nulová",J162,0)</f>
        <v>0</v>
      </c>
      <c r="BJ162" s="13" t="s">
        <v>83</v>
      </c>
      <c r="BK162" s="205">
        <f>ROUND(I162*H162,2)</f>
        <v>0</v>
      </c>
      <c r="BL162" s="13" t="s">
        <v>125</v>
      </c>
      <c r="BM162" s="204" t="s">
        <v>508</v>
      </c>
    </row>
    <row r="163" s="2" customFormat="1">
      <c r="A163" s="34"/>
      <c r="B163" s="35"/>
      <c r="C163" s="36"/>
      <c r="D163" s="206" t="s">
        <v>127</v>
      </c>
      <c r="E163" s="36"/>
      <c r="F163" s="207" t="s">
        <v>427</v>
      </c>
      <c r="G163" s="36"/>
      <c r="H163" s="36"/>
      <c r="I163" s="208"/>
      <c r="J163" s="36"/>
      <c r="K163" s="36"/>
      <c r="L163" s="40"/>
      <c r="M163" s="209"/>
      <c r="N163" s="210"/>
      <c r="O163" s="87"/>
      <c r="P163" s="87"/>
      <c r="Q163" s="87"/>
      <c r="R163" s="87"/>
      <c r="S163" s="87"/>
      <c r="T163" s="88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3" t="s">
        <v>127</v>
      </c>
      <c r="AU163" s="13" t="s">
        <v>83</v>
      </c>
    </row>
    <row r="164" s="2" customFormat="1" ht="16.5" customHeight="1">
      <c r="A164" s="34"/>
      <c r="B164" s="35"/>
      <c r="C164" s="225" t="s">
        <v>288</v>
      </c>
      <c r="D164" s="225" t="s">
        <v>191</v>
      </c>
      <c r="E164" s="226" t="s">
        <v>428</v>
      </c>
      <c r="F164" s="227" t="s">
        <v>429</v>
      </c>
      <c r="G164" s="228" t="s">
        <v>121</v>
      </c>
      <c r="H164" s="229">
        <v>1</v>
      </c>
      <c r="I164" s="230"/>
      <c r="J164" s="231">
        <f>ROUND(I164*H164,2)</f>
        <v>0</v>
      </c>
      <c r="K164" s="227" t="s">
        <v>1</v>
      </c>
      <c r="L164" s="40"/>
      <c r="M164" s="232" t="s">
        <v>1</v>
      </c>
      <c r="N164" s="233" t="s">
        <v>40</v>
      </c>
      <c r="O164" s="87"/>
      <c r="P164" s="202">
        <f>O164*H164</f>
        <v>0</v>
      </c>
      <c r="Q164" s="202">
        <v>0</v>
      </c>
      <c r="R164" s="202">
        <f>Q164*H164</f>
        <v>0</v>
      </c>
      <c r="S164" s="202">
        <v>0</v>
      </c>
      <c r="T164" s="20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4" t="s">
        <v>125</v>
      </c>
      <c r="AT164" s="204" t="s">
        <v>191</v>
      </c>
      <c r="AU164" s="204" t="s">
        <v>83</v>
      </c>
      <c r="AY164" s="13" t="s">
        <v>124</v>
      </c>
      <c r="BE164" s="205">
        <f>IF(N164="základní",J164,0)</f>
        <v>0</v>
      </c>
      <c r="BF164" s="205">
        <f>IF(N164="snížená",J164,0)</f>
        <v>0</v>
      </c>
      <c r="BG164" s="205">
        <f>IF(N164="zákl. přenesená",J164,0)</f>
        <v>0</v>
      </c>
      <c r="BH164" s="205">
        <f>IF(N164="sníž. přenesená",J164,0)</f>
        <v>0</v>
      </c>
      <c r="BI164" s="205">
        <f>IF(N164="nulová",J164,0)</f>
        <v>0</v>
      </c>
      <c r="BJ164" s="13" t="s">
        <v>83</v>
      </c>
      <c r="BK164" s="205">
        <f>ROUND(I164*H164,2)</f>
        <v>0</v>
      </c>
      <c r="BL164" s="13" t="s">
        <v>125</v>
      </c>
      <c r="BM164" s="204" t="s">
        <v>509</v>
      </c>
    </row>
    <row r="165" s="2" customFormat="1">
      <c r="A165" s="34"/>
      <c r="B165" s="35"/>
      <c r="C165" s="36"/>
      <c r="D165" s="206" t="s">
        <v>127</v>
      </c>
      <c r="E165" s="36"/>
      <c r="F165" s="207" t="s">
        <v>429</v>
      </c>
      <c r="G165" s="36"/>
      <c r="H165" s="36"/>
      <c r="I165" s="208"/>
      <c r="J165" s="36"/>
      <c r="K165" s="36"/>
      <c r="L165" s="40"/>
      <c r="M165" s="209"/>
      <c r="N165" s="210"/>
      <c r="O165" s="87"/>
      <c r="P165" s="87"/>
      <c r="Q165" s="87"/>
      <c r="R165" s="87"/>
      <c r="S165" s="87"/>
      <c r="T165" s="88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3" t="s">
        <v>127</v>
      </c>
      <c r="AU165" s="13" t="s">
        <v>83</v>
      </c>
    </row>
    <row r="166" s="2" customFormat="1" ht="37.8" customHeight="1">
      <c r="A166" s="34"/>
      <c r="B166" s="35"/>
      <c r="C166" s="225" t="s">
        <v>180</v>
      </c>
      <c r="D166" s="225" t="s">
        <v>191</v>
      </c>
      <c r="E166" s="226" t="s">
        <v>415</v>
      </c>
      <c r="F166" s="227" t="s">
        <v>416</v>
      </c>
      <c r="G166" s="228" t="s">
        <v>121</v>
      </c>
      <c r="H166" s="229">
        <v>2</v>
      </c>
      <c r="I166" s="230"/>
      <c r="J166" s="231">
        <f>ROUND(I166*H166,2)</f>
        <v>0</v>
      </c>
      <c r="K166" s="227" t="s">
        <v>1</v>
      </c>
      <c r="L166" s="40"/>
      <c r="M166" s="232" t="s">
        <v>1</v>
      </c>
      <c r="N166" s="233" t="s">
        <v>40</v>
      </c>
      <c r="O166" s="87"/>
      <c r="P166" s="202">
        <f>O166*H166</f>
        <v>0</v>
      </c>
      <c r="Q166" s="202">
        <v>0</v>
      </c>
      <c r="R166" s="202">
        <f>Q166*H166</f>
        <v>0</v>
      </c>
      <c r="S166" s="202">
        <v>0</v>
      </c>
      <c r="T166" s="20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4" t="s">
        <v>125</v>
      </c>
      <c r="AT166" s="204" t="s">
        <v>191</v>
      </c>
      <c r="AU166" s="204" t="s">
        <v>83</v>
      </c>
      <c r="AY166" s="13" t="s">
        <v>124</v>
      </c>
      <c r="BE166" s="205">
        <f>IF(N166="základní",J166,0)</f>
        <v>0</v>
      </c>
      <c r="BF166" s="205">
        <f>IF(N166="snížená",J166,0)</f>
        <v>0</v>
      </c>
      <c r="BG166" s="205">
        <f>IF(N166="zákl. přenesená",J166,0)</f>
        <v>0</v>
      </c>
      <c r="BH166" s="205">
        <f>IF(N166="sníž. přenesená",J166,0)</f>
        <v>0</v>
      </c>
      <c r="BI166" s="205">
        <f>IF(N166="nulová",J166,0)</f>
        <v>0</v>
      </c>
      <c r="BJ166" s="13" t="s">
        <v>83</v>
      </c>
      <c r="BK166" s="205">
        <f>ROUND(I166*H166,2)</f>
        <v>0</v>
      </c>
      <c r="BL166" s="13" t="s">
        <v>125</v>
      </c>
      <c r="BM166" s="204" t="s">
        <v>510</v>
      </c>
    </row>
    <row r="167" s="2" customFormat="1">
      <c r="A167" s="34"/>
      <c r="B167" s="35"/>
      <c r="C167" s="36"/>
      <c r="D167" s="206" t="s">
        <v>127</v>
      </c>
      <c r="E167" s="36"/>
      <c r="F167" s="207" t="s">
        <v>416</v>
      </c>
      <c r="G167" s="36"/>
      <c r="H167" s="36"/>
      <c r="I167" s="208"/>
      <c r="J167" s="36"/>
      <c r="K167" s="36"/>
      <c r="L167" s="40"/>
      <c r="M167" s="209"/>
      <c r="N167" s="210"/>
      <c r="O167" s="87"/>
      <c r="P167" s="87"/>
      <c r="Q167" s="87"/>
      <c r="R167" s="87"/>
      <c r="S167" s="87"/>
      <c r="T167" s="88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3" t="s">
        <v>127</v>
      </c>
      <c r="AU167" s="13" t="s">
        <v>83</v>
      </c>
    </row>
    <row r="168" s="2" customFormat="1" ht="16.5" customHeight="1">
      <c r="A168" s="34"/>
      <c r="B168" s="35"/>
      <c r="C168" s="225" t="s">
        <v>184</v>
      </c>
      <c r="D168" s="225" t="s">
        <v>191</v>
      </c>
      <c r="E168" s="226" t="s">
        <v>417</v>
      </c>
      <c r="F168" s="227" t="s">
        <v>418</v>
      </c>
      <c r="G168" s="228" t="s">
        <v>121</v>
      </c>
      <c r="H168" s="229">
        <v>2</v>
      </c>
      <c r="I168" s="230"/>
      <c r="J168" s="231">
        <f>ROUND(I168*H168,2)</f>
        <v>0</v>
      </c>
      <c r="K168" s="227" t="s">
        <v>1</v>
      </c>
      <c r="L168" s="40"/>
      <c r="M168" s="232" t="s">
        <v>1</v>
      </c>
      <c r="N168" s="233" t="s">
        <v>40</v>
      </c>
      <c r="O168" s="87"/>
      <c r="P168" s="202">
        <f>O168*H168</f>
        <v>0</v>
      </c>
      <c r="Q168" s="202">
        <v>0</v>
      </c>
      <c r="R168" s="202">
        <f>Q168*H168</f>
        <v>0</v>
      </c>
      <c r="S168" s="202">
        <v>0</v>
      </c>
      <c r="T168" s="20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4" t="s">
        <v>125</v>
      </c>
      <c r="AT168" s="204" t="s">
        <v>191</v>
      </c>
      <c r="AU168" s="204" t="s">
        <v>83</v>
      </c>
      <c r="AY168" s="13" t="s">
        <v>124</v>
      </c>
      <c r="BE168" s="205">
        <f>IF(N168="základní",J168,0)</f>
        <v>0</v>
      </c>
      <c r="BF168" s="205">
        <f>IF(N168="snížená",J168,0)</f>
        <v>0</v>
      </c>
      <c r="BG168" s="205">
        <f>IF(N168="zákl. přenesená",J168,0)</f>
        <v>0</v>
      </c>
      <c r="BH168" s="205">
        <f>IF(N168="sníž. přenesená",J168,0)</f>
        <v>0</v>
      </c>
      <c r="BI168" s="205">
        <f>IF(N168="nulová",J168,0)</f>
        <v>0</v>
      </c>
      <c r="BJ168" s="13" t="s">
        <v>83</v>
      </c>
      <c r="BK168" s="205">
        <f>ROUND(I168*H168,2)</f>
        <v>0</v>
      </c>
      <c r="BL168" s="13" t="s">
        <v>125</v>
      </c>
      <c r="BM168" s="204" t="s">
        <v>511</v>
      </c>
    </row>
    <row r="169" s="2" customFormat="1">
      <c r="A169" s="34"/>
      <c r="B169" s="35"/>
      <c r="C169" s="36"/>
      <c r="D169" s="206" t="s">
        <v>127</v>
      </c>
      <c r="E169" s="36"/>
      <c r="F169" s="207" t="s">
        <v>418</v>
      </c>
      <c r="G169" s="36"/>
      <c r="H169" s="36"/>
      <c r="I169" s="208"/>
      <c r="J169" s="36"/>
      <c r="K169" s="36"/>
      <c r="L169" s="40"/>
      <c r="M169" s="209"/>
      <c r="N169" s="210"/>
      <c r="O169" s="87"/>
      <c r="P169" s="87"/>
      <c r="Q169" s="87"/>
      <c r="R169" s="87"/>
      <c r="S169" s="87"/>
      <c r="T169" s="88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3" t="s">
        <v>127</v>
      </c>
      <c r="AU169" s="13" t="s">
        <v>83</v>
      </c>
    </row>
    <row r="170" s="2" customFormat="1" ht="44.25" customHeight="1">
      <c r="A170" s="34"/>
      <c r="B170" s="35"/>
      <c r="C170" s="225" t="s">
        <v>232</v>
      </c>
      <c r="D170" s="225" t="s">
        <v>191</v>
      </c>
      <c r="E170" s="226" t="s">
        <v>438</v>
      </c>
      <c r="F170" s="227" t="s">
        <v>439</v>
      </c>
      <c r="G170" s="228" t="s">
        <v>194</v>
      </c>
      <c r="H170" s="229">
        <v>20</v>
      </c>
      <c r="I170" s="230"/>
      <c r="J170" s="231">
        <f>ROUND(I170*H170,2)</f>
        <v>0</v>
      </c>
      <c r="K170" s="227" t="s">
        <v>1</v>
      </c>
      <c r="L170" s="40"/>
      <c r="M170" s="232" t="s">
        <v>1</v>
      </c>
      <c r="N170" s="233" t="s">
        <v>40</v>
      </c>
      <c r="O170" s="87"/>
      <c r="P170" s="202">
        <f>O170*H170</f>
        <v>0</v>
      </c>
      <c r="Q170" s="202">
        <v>0</v>
      </c>
      <c r="R170" s="202">
        <f>Q170*H170</f>
        <v>0</v>
      </c>
      <c r="S170" s="202">
        <v>0</v>
      </c>
      <c r="T170" s="20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4" t="s">
        <v>125</v>
      </c>
      <c r="AT170" s="204" t="s">
        <v>191</v>
      </c>
      <c r="AU170" s="204" t="s">
        <v>83</v>
      </c>
      <c r="AY170" s="13" t="s">
        <v>124</v>
      </c>
      <c r="BE170" s="205">
        <f>IF(N170="základní",J170,0)</f>
        <v>0</v>
      </c>
      <c r="BF170" s="205">
        <f>IF(N170="snížená",J170,0)</f>
        <v>0</v>
      </c>
      <c r="BG170" s="205">
        <f>IF(N170="zákl. přenesená",J170,0)</f>
        <v>0</v>
      </c>
      <c r="BH170" s="205">
        <f>IF(N170="sníž. přenesená",J170,0)</f>
        <v>0</v>
      </c>
      <c r="BI170" s="205">
        <f>IF(N170="nulová",J170,0)</f>
        <v>0</v>
      </c>
      <c r="BJ170" s="13" t="s">
        <v>83</v>
      </c>
      <c r="BK170" s="205">
        <f>ROUND(I170*H170,2)</f>
        <v>0</v>
      </c>
      <c r="BL170" s="13" t="s">
        <v>125</v>
      </c>
      <c r="BM170" s="204" t="s">
        <v>512</v>
      </c>
    </row>
    <row r="171" s="2" customFormat="1">
      <c r="A171" s="34"/>
      <c r="B171" s="35"/>
      <c r="C171" s="36"/>
      <c r="D171" s="206" t="s">
        <v>127</v>
      </c>
      <c r="E171" s="36"/>
      <c r="F171" s="207" t="s">
        <v>439</v>
      </c>
      <c r="G171" s="36"/>
      <c r="H171" s="36"/>
      <c r="I171" s="208"/>
      <c r="J171" s="36"/>
      <c r="K171" s="36"/>
      <c r="L171" s="40"/>
      <c r="M171" s="209"/>
      <c r="N171" s="210"/>
      <c r="O171" s="87"/>
      <c r="P171" s="87"/>
      <c r="Q171" s="87"/>
      <c r="R171" s="87"/>
      <c r="S171" s="87"/>
      <c r="T171" s="88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3" t="s">
        <v>127</v>
      </c>
      <c r="AU171" s="13" t="s">
        <v>83</v>
      </c>
    </row>
    <row r="172" s="2" customFormat="1" ht="62.7" customHeight="1">
      <c r="A172" s="34"/>
      <c r="B172" s="35"/>
      <c r="C172" s="225" t="s">
        <v>242</v>
      </c>
      <c r="D172" s="225" t="s">
        <v>191</v>
      </c>
      <c r="E172" s="226" t="s">
        <v>444</v>
      </c>
      <c r="F172" s="227" t="s">
        <v>445</v>
      </c>
      <c r="G172" s="228" t="s">
        <v>194</v>
      </c>
      <c r="H172" s="229">
        <v>40</v>
      </c>
      <c r="I172" s="230"/>
      <c r="J172" s="231">
        <f>ROUND(I172*H172,2)</f>
        <v>0</v>
      </c>
      <c r="K172" s="227" t="s">
        <v>1</v>
      </c>
      <c r="L172" s="40"/>
      <c r="M172" s="232" t="s">
        <v>1</v>
      </c>
      <c r="N172" s="233" t="s">
        <v>40</v>
      </c>
      <c r="O172" s="87"/>
      <c r="P172" s="202">
        <f>O172*H172</f>
        <v>0</v>
      </c>
      <c r="Q172" s="202">
        <v>0</v>
      </c>
      <c r="R172" s="202">
        <f>Q172*H172</f>
        <v>0</v>
      </c>
      <c r="S172" s="202">
        <v>0</v>
      </c>
      <c r="T172" s="203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4" t="s">
        <v>125</v>
      </c>
      <c r="AT172" s="204" t="s">
        <v>191</v>
      </c>
      <c r="AU172" s="204" t="s">
        <v>83</v>
      </c>
      <c r="AY172" s="13" t="s">
        <v>124</v>
      </c>
      <c r="BE172" s="205">
        <f>IF(N172="základní",J172,0)</f>
        <v>0</v>
      </c>
      <c r="BF172" s="205">
        <f>IF(N172="snížená",J172,0)</f>
        <v>0</v>
      </c>
      <c r="BG172" s="205">
        <f>IF(N172="zákl. přenesená",J172,0)</f>
        <v>0</v>
      </c>
      <c r="BH172" s="205">
        <f>IF(N172="sníž. přenesená",J172,0)</f>
        <v>0</v>
      </c>
      <c r="BI172" s="205">
        <f>IF(N172="nulová",J172,0)</f>
        <v>0</v>
      </c>
      <c r="BJ172" s="13" t="s">
        <v>83</v>
      </c>
      <c r="BK172" s="205">
        <f>ROUND(I172*H172,2)</f>
        <v>0</v>
      </c>
      <c r="BL172" s="13" t="s">
        <v>125</v>
      </c>
      <c r="BM172" s="204" t="s">
        <v>513</v>
      </c>
    </row>
    <row r="173" s="2" customFormat="1">
      <c r="A173" s="34"/>
      <c r="B173" s="35"/>
      <c r="C173" s="36"/>
      <c r="D173" s="206" t="s">
        <v>127</v>
      </c>
      <c r="E173" s="36"/>
      <c r="F173" s="207" t="s">
        <v>445</v>
      </c>
      <c r="G173" s="36"/>
      <c r="H173" s="36"/>
      <c r="I173" s="208"/>
      <c r="J173" s="36"/>
      <c r="K173" s="36"/>
      <c r="L173" s="40"/>
      <c r="M173" s="209"/>
      <c r="N173" s="210"/>
      <c r="O173" s="87"/>
      <c r="P173" s="87"/>
      <c r="Q173" s="87"/>
      <c r="R173" s="87"/>
      <c r="S173" s="87"/>
      <c r="T173" s="88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3" t="s">
        <v>127</v>
      </c>
      <c r="AU173" s="13" t="s">
        <v>83</v>
      </c>
    </row>
    <row r="174" s="2" customFormat="1" ht="66.75" customHeight="1">
      <c r="A174" s="34"/>
      <c r="B174" s="35"/>
      <c r="C174" s="225" t="s">
        <v>269</v>
      </c>
      <c r="D174" s="225" t="s">
        <v>191</v>
      </c>
      <c r="E174" s="226" t="s">
        <v>419</v>
      </c>
      <c r="F174" s="227" t="s">
        <v>420</v>
      </c>
      <c r="G174" s="228" t="s">
        <v>121</v>
      </c>
      <c r="H174" s="229">
        <v>1</v>
      </c>
      <c r="I174" s="230"/>
      <c r="J174" s="231">
        <f>ROUND(I174*H174,2)</f>
        <v>0</v>
      </c>
      <c r="K174" s="227" t="s">
        <v>1</v>
      </c>
      <c r="L174" s="40"/>
      <c r="M174" s="232" t="s">
        <v>1</v>
      </c>
      <c r="N174" s="233" t="s">
        <v>40</v>
      </c>
      <c r="O174" s="87"/>
      <c r="P174" s="202">
        <f>O174*H174</f>
        <v>0</v>
      </c>
      <c r="Q174" s="202">
        <v>0</v>
      </c>
      <c r="R174" s="202">
        <f>Q174*H174</f>
        <v>0</v>
      </c>
      <c r="S174" s="202">
        <v>0</v>
      </c>
      <c r="T174" s="203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4" t="s">
        <v>125</v>
      </c>
      <c r="AT174" s="204" t="s">
        <v>191</v>
      </c>
      <c r="AU174" s="204" t="s">
        <v>83</v>
      </c>
      <c r="AY174" s="13" t="s">
        <v>124</v>
      </c>
      <c r="BE174" s="205">
        <f>IF(N174="základní",J174,0)</f>
        <v>0</v>
      </c>
      <c r="BF174" s="205">
        <f>IF(N174="snížená",J174,0)</f>
        <v>0</v>
      </c>
      <c r="BG174" s="205">
        <f>IF(N174="zákl. přenesená",J174,0)</f>
        <v>0</v>
      </c>
      <c r="BH174" s="205">
        <f>IF(N174="sníž. přenesená",J174,0)</f>
        <v>0</v>
      </c>
      <c r="BI174" s="205">
        <f>IF(N174="nulová",J174,0)</f>
        <v>0</v>
      </c>
      <c r="BJ174" s="13" t="s">
        <v>83</v>
      </c>
      <c r="BK174" s="205">
        <f>ROUND(I174*H174,2)</f>
        <v>0</v>
      </c>
      <c r="BL174" s="13" t="s">
        <v>125</v>
      </c>
      <c r="BM174" s="204" t="s">
        <v>514</v>
      </c>
    </row>
    <row r="175" s="2" customFormat="1">
      <c r="A175" s="34"/>
      <c r="B175" s="35"/>
      <c r="C175" s="36"/>
      <c r="D175" s="206" t="s">
        <v>127</v>
      </c>
      <c r="E175" s="36"/>
      <c r="F175" s="207" t="s">
        <v>420</v>
      </c>
      <c r="G175" s="36"/>
      <c r="H175" s="36"/>
      <c r="I175" s="208"/>
      <c r="J175" s="36"/>
      <c r="K175" s="36"/>
      <c r="L175" s="40"/>
      <c r="M175" s="209"/>
      <c r="N175" s="210"/>
      <c r="O175" s="87"/>
      <c r="P175" s="87"/>
      <c r="Q175" s="87"/>
      <c r="R175" s="87"/>
      <c r="S175" s="87"/>
      <c r="T175" s="88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3" t="s">
        <v>127</v>
      </c>
      <c r="AU175" s="13" t="s">
        <v>83</v>
      </c>
    </row>
    <row r="176" s="2" customFormat="1" ht="66.75" customHeight="1">
      <c r="A176" s="34"/>
      <c r="B176" s="35"/>
      <c r="C176" s="225" t="s">
        <v>273</v>
      </c>
      <c r="D176" s="225" t="s">
        <v>191</v>
      </c>
      <c r="E176" s="226" t="s">
        <v>421</v>
      </c>
      <c r="F176" s="227" t="s">
        <v>422</v>
      </c>
      <c r="G176" s="228" t="s">
        <v>121</v>
      </c>
      <c r="H176" s="229">
        <v>1</v>
      </c>
      <c r="I176" s="230"/>
      <c r="J176" s="231">
        <f>ROUND(I176*H176,2)</f>
        <v>0</v>
      </c>
      <c r="K176" s="227" t="s">
        <v>1</v>
      </c>
      <c r="L176" s="40"/>
      <c r="M176" s="232" t="s">
        <v>1</v>
      </c>
      <c r="N176" s="233" t="s">
        <v>40</v>
      </c>
      <c r="O176" s="87"/>
      <c r="P176" s="202">
        <f>O176*H176</f>
        <v>0</v>
      </c>
      <c r="Q176" s="202">
        <v>0</v>
      </c>
      <c r="R176" s="202">
        <f>Q176*H176</f>
        <v>0</v>
      </c>
      <c r="S176" s="202">
        <v>0</v>
      </c>
      <c r="T176" s="20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4" t="s">
        <v>125</v>
      </c>
      <c r="AT176" s="204" t="s">
        <v>191</v>
      </c>
      <c r="AU176" s="204" t="s">
        <v>83</v>
      </c>
      <c r="AY176" s="13" t="s">
        <v>124</v>
      </c>
      <c r="BE176" s="205">
        <f>IF(N176="základní",J176,0)</f>
        <v>0</v>
      </c>
      <c r="BF176" s="205">
        <f>IF(N176="snížená",J176,0)</f>
        <v>0</v>
      </c>
      <c r="BG176" s="205">
        <f>IF(N176="zákl. přenesená",J176,0)</f>
        <v>0</v>
      </c>
      <c r="BH176" s="205">
        <f>IF(N176="sníž. přenesená",J176,0)</f>
        <v>0</v>
      </c>
      <c r="BI176" s="205">
        <f>IF(N176="nulová",J176,0)</f>
        <v>0</v>
      </c>
      <c r="BJ176" s="13" t="s">
        <v>83</v>
      </c>
      <c r="BK176" s="205">
        <f>ROUND(I176*H176,2)</f>
        <v>0</v>
      </c>
      <c r="BL176" s="13" t="s">
        <v>125</v>
      </c>
      <c r="BM176" s="204" t="s">
        <v>515</v>
      </c>
    </row>
    <row r="177" s="2" customFormat="1">
      <c r="A177" s="34"/>
      <c r="B177" s="35"/>
      <c r="C177" s="36"/>
      <c r="D177" s="206" t="s">
        <v>127</v>
      </c>
      <c r="E177" s="36"/>
      <c r="F177" s="207" t="s">
        <v>423</v>
      </c>
      <c r="G177" s="36"/>
      <c r="H177" s="36"/>
      <c r="I177" s="208"/>
      <c r="J177" s="36"/>
      <c r="K177" s="36"/>
      <c r="L177" s="40"/>
      <c r="M177" s="209"/>
      <c r="N177" s="210"/>
      <c r="O177" s="87"/>
      <c r="P177" s="87"/>
      <c r="Q177" s="87"/>
      <c r="R177" s="87"/>
      <c r="S177" s="87"/>
      <c r="T177" s="88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3" t="s">
        <v>127</v>
      </c>
      <c r="AU177" s="13" t="s">
        <v>83</v>
      </c>
    </row>
    <row r="178" s="2" customFormat="1" ht="24.15" customHeight="1">
      <c r="A178" s="34"/>
      <c r="B178" s="35"/>
      <c r="C178" s="225" t="s">
        <v>246</v>
      </c>
      <c r="D178" s="225" t="s">
        <v>191</v>
      </c>
      <c r="E178" s="226" t="s">
        <v>447</v>
      </c>
      <c r="F178" s="227" t="s">
        <v>448</v>
      </c>
      <c r="G178" s="228" t="s">
        <v>121</v>
      </c>
      <c r="H178" s="229">
        <v>20</v>
      </c>
      <c r="I178" s="230"/>
      <c r="J178" s="231">
        <f>ROUND(I178*H178,2)</f>
        <v>0</v>
      </c>
      <c r="K178" s="227" t="s">
        <v>1</v>
      </c>
      <c r="L178" s="40"/>
      <c r="M178" s="232" t="s">
        <v>1</v>
      </c>
      <c r="N178" s="233" t="s">
        <v>40</v>
      </c>
      <c r="O178" s="87"/>
      <c r="P178" s="202">
        <f>O178*H178</f>
        <v>0</v>
      </c>
      <c r="Q178" s="202">
        <v>0</v>
      </c>
      <c r="R178" s="202">
        <f>Q178*H178</f>
        <v>0</v>
      </c>
      <c r="S178" s="202">
        <v>0</v>
      </c>
      <c r="T178" s="203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4" t="s">
        <v>125</v>
      </c>
      <c r="AT178" s="204" t="s">
        <v>191</v>
      </c>
      <c r="AU178" s="204" t="s">
        <v>83</v>
      </c>
      <c r="AY178" s="13" t="s">
        <v>124</v>
      </c>
      <c r="BE178" s="205">
        <f>IF(N178="základní",J178,0)</f>
        <v>0</v>
      </c>
      <c r="BF178" s="205">
        <f>IF(N178="snížená",J178,0)</f>
        <v>0</v>
      </c>
      <c r="BG178" s="205">
        <f>IF(N178="zákl. přenesená",J178,0)</f>
        <v>0</v>
      </c>
      <c r="BH178" s="205">
        <f>IF(N178="sníž. přenesená",J178,0)</f>
        <v>0</v>
      </c>
      <c r="BI178" s="205">
        <f>IF(N178="nulová",J178,0)</f>
        <v>0</v>
      </c>
      <c r="BJ178" s="13" t="s">
        <v>83</v>
      </c>
      <c r="BK178" s="205">
        <f>ROUND(I178*H178,2)</f>
        <v>0</v>
      </c>
      <c r="BL178" s="13" t="s">
        <v>125</v>
      </c>
      <c r="BM178" s="204" t="s">
        <v>516</v>
      </c>
    </row>
    <row r="179" s="2" customFormat="1">
      <c r="A179" s="34"/>
      <c r="B179" s="35"/>
      <c r="C179" s="36"/>
      <c r="D179" s="206" t="s">
        <v>127</v>
      </c>
      <c r="E179" s="36"/>
      <c r="F179" s="207" t="s">
        <v>448</v>
      </c>
      <c r="G179" s="36"/>
      <c r="H179" s="36"/>
      <c r="I179" s="208"/>
      <c r="J179" s="36"/>
      <c r="K179" s="36"/>
      <c r="L179" s="40"/>
      <c r="M179" s="209"/>
      <c r="N179" s="210"/>
      <c r="O179" s="87"/>
      <c r="P179" s="87"/>
      <c r="Q179" s="87"/>
      <c r="R179" s="87"/>
      <c r="S179" s="87"/>
      <c r="T179" s="88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3" t="s">
        <v>127</v>
      </c>
      <c r="AU179" s="13" t="s">
        <v>83</v>
      </c>
    </row>
    <row r="180" s="2" customFormat="1" ht="37.8" customHeight="1">
      <c r="A180" s="34"/>
      <c r="B180" s="35"/>
      <c r="C180" s="225" t="s">
        <v>7</v>
      </c>
      <c r="D180" s="225" t="s">
        <v>191</v>
      </c>
      <c r="E180" s="226" t="s">
        <v>424</v>
      </c>
      <c r="F180" s="227" t="s">
        <v>425</v>
      </c>
      <c r="G180" s="228" t="s">
        <v>121</v>
      </c>
      <c r="H180" s="229">
        <v>1</v>
      </c>
      <c r="I180" s="230"/>
      <c r="J180" s="231">
        <f>ROUND(I180*H180,2)</f>
        <v>0</v>
      </c>
      <c r="K180" s="227" t="s">
        <v>1</v>
      </c>
      <c r="L180" s="40"/>
      <c r="M180" s="232" t="s">
        <v>1</v>
      </c>
      <c r="N180" s="233" t="s">
        <v>40</v>
      </c>
      <c r="O180" s="87"/>
      <c r="P180" s="202">
        <f>O180*H180</f>
        <v>0</v>
      </c>
      <c r="Q180" s="202">
        <v>0</v>
      </c>
      <c r="R180" s="202">
        <f>Q180*H180</f>
        <v>0</v>
      </c>
      <c r="S180" s="202">
        <v>0</v>
      </c>
      <c r="T180" s="203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4" t="s">
        <v>125</v>
      </c>
      <c r="AT180" s="204" t="s">
        <v>191</v>
      </c>
      <c r="AU180" s="204" t="s">
        <v>83</v>
      </c>
      <c r="AY180" s="13" t="s">
        <v>124</v>
      </c>
      <c r="BE180" s="205">
        <f>IF(N180="základní",J180,0)</f>
        <v>0</v>
      </c>
      <c r="BF180" s="205">
        <f>IF(N180="snížená",J180,0)</f>
        <v>0</v>
      </c>
      <c r="BG180" s="205">
        <f>IF(N180="zákl. přenesená",J180,0)</f>
        <v>0</v>
      </c>
      <c r="BH180" s="205">
        <f>IF(N180="sníž. přenesená",J180,0)</f>
        <v>0</v>
      </c>
      <c r="BI180" s="205">
        <f>IF(N180="nulová",J180,0)</f>
        <v>0</v>
      </c>
      <c r="BJ180" s="13" t="s">
        <v>83</v>
      </c>
      <c r="BK180" s="205">
        <f>ROUND(I180*H180,2)</f>
        <v>0</v>
      </c>
      <c r="BL180" s="13" t="s">
        <v>125</v>
      </c>
      <c r="BM180" s="204" t="s">
        <v>517</v>
      </c>
    </row>
    <row r="181" s="2" customFormat="1">
      <c r="A181" s="34"/>
      <c r="B181" s="35"/>
      <c r="C181" s="36"/>
      <c r="D181" s="206" t="s">
        <v>127</v>
      </c>
      <c r="E181" s="36"/>
      <c r="F181" s="207" t="s">
        <v>425</v>
      </c>
      <c r="G181" s="36"/>
      <c r="H181" s="36"/>
      <c r="I181" s="208"/>
      <c r="J181" s="36"/>
      <c r="K181" s="36"/>
      <c r="L181" s="40"/>
      <c r="M181" s="209"/>
      <c r="N181" s="210"/>
      <c r="O181" s="87"/>
      <c r="P181" s="87"/>
      <c r="Q181" s="87"/>
      <c r="R181" s="87"/>
      <c r="S181" s="87"/>
      <c r="T181" s="88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3" t="s">
        <v>127</v>
      </c>
      <c r="AU181" s="13" t="s">
        <v>83</v>
      </c>
    </row>
    <row r="182" s="11" customFormat="1" ht="25.92" customHeight="1">
      <c r="A182" s="11"/>
      <c r="B182" s="211"/>
      <c r="C182" s="212"/>
      <c r="D182" s="213" t="s">
        <v>74</v>
      </c>
      <c r="E182" s="214" t="s">
        <v>450</v>
      </c>
      <c r="F182" s="214" t="s">
        <v>451</v>
      </c>
      <c r="G182" s="212"/>
      <c r="H182" s="212"/>
      <c r="I182" s="215"/>
      <c r="J182" s="216">
        <f>BK182</f>
        <v>0</v>
      </c>
      <c r="K182" s="212"/>
      <c r="L182" s="217"/>
      <c r="M182" s="218"/>
      <c r="N182" s="219"/>
      <c r="O182" s="219"/>
      <c r="P182" s="220">
        <f>SUM(P183:P194)</f>
        <v>0</v>
      </c>
      <c r="Q182" s="219"/>
      <c r="R182" s="220">
        <f>SUM(R183:R194)</f>
        <v>0</v>
      </c>
      <c r="S182" s="219"/>
      <c r="T182" s="221">
        <f>SUM(T183:T194)</f>
        <v>0</v>
      </c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R182" s="222" t="s">
        <v>83</v>
      </c>
      <c r="AT182" s="223" t="s">
        <v>74</v>
      </c>
      <c r="AU182" s="223" t="s">
        <v>75</v>
      </c>
      <c r="AY182" s="222" t="s">
        <v>124</v>
      </c>
      <c r="BK182" s="224">
        <f>SUM(BK183:BK194)</f>
        <v>0</v>
      </c>
    </row>
    <row r="183" s="2" customFormat="1" ht="33" customHeight="1">
      <c r="A183" s="34"/>
      <c r="B183" s="35"/>
      <c r="C183" s="225" t="s">
        <v>307</v>
      </c>
      <c r="D183" s="225" t="s">
        <v>191</v>
      </c>
      <c r="E183" s="226" t="s">
        <v>464</v>
      </c>
      <c r="F183" s="227" t="s">
        <v>465</v>
      </c>
      <c r="G183" s="228" t="s">
        <v>466</v>
      </c>
      <c r="H183" s="229">
        <v>2</v>
      </c>
      <c r="I183" s="230"/>
      <c r="J183" s="231">
        <f>ROUND(I183*H183,2)</f>
        <v>0</v>
      </c>
      <c r="K183" s="227" t="s">
        <v>1</v>
      </c>
      <c r="L183" s="40"/>
      <c r="M183" s="232" t="s">
        <v>1</v>
      </c>
      <c r="N183" s="233" t="s">
        <v>40</v>
      </c>
      <c r="O183" s="87"/>
      <c r="P183" s="202">
        <f>O183*H183</f>
        <v>0</v>
      </c>
      <c r="Q183" s="202">
        <v>0</v>
      </c>
      <c r="R183" s="202">
        <f>Q183*H183</f>
        <v>0</v>
      </c>
      <c r="S183" s="202">
        <v>0</v>
      </c>
      <c r="T183" s="203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4" t="s">
        <v>125</v>
      </c>
      <c r="AT183" s="204" t="s">
        <v>191</v>
      </c>
      <c r="AU183" s="204" t="s">
        <v>83</v>
      </c>
      <c r="AY183" s="13" t="s">
        <v>124</v>
      </c>
      <c r="BE183" s="205">
        <f>IF(N183="základní",J183,0)</f>
        <v>0</v>
      </c>
      <c r="BF183" s="205">
        <f>IF(N183="snížená",J183,0)</f>
        <v>0</v>
      </c>
      <c r="BG183" s="205">
        <f>IF(N183="zákl. přenesená",J183,0)</f>
        <v>0</v>
      </c>
      <c r="BH183" s="205">
        <f>IF(N183="sníž. přenesená",J183,0)</f>
        <v>0</v>
      </c>
      <c r="BI183" s="205">
        <f>IF(N183="nulová",J183,0)</f>
        <v>0</v>
      </c>
      <c r="BJ183" s="13" t="s">
        <v>83</v>
      </c>
      <c r="BK183" s="205">
        <f>ROUND(I183*H183,2)</f>
        <v>0</v>
      </c>
      <c r="BL183" s="13" t="s">
        <v>125</v>
      </c>
      <c r="BM183" s="204" t="s">
        <v>518</v>
      </c>
    </row>
    <row r="184" s="2" customFormat="1">
      <c r="A184" s="34"/>
      <c r="B184" s="35"/>
      <c r="C184" s="36"/>
      <c r="D184" s="206" t="s">
        <v>127</v>
      </c>
      <c r="E184" s="36"/>
      <c r="F184" s="207" t="s">
        <v>465</v>
      </c>
      <c r="G184" s="36"/>
      <c r="H184" s="36"/>
      <c r="I184" s="208"/>
      <c r="J184" s="36"/>
      <c r="K184" s="36"/>
      <c r="L184" s="40"/>
      <c r="M184" s="209"/>
      <c r="N184" s="210"/>
      <c r="O184" s="87"/>
      <c r="P184" s="87"/>
      <c r="Q184" s="87"/>
      <c r="R184" s="87"/>
      <c r="S184" s="87"/>
      <c r="T184" s="88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3" t="s">
        <v>127</v>
      </c>
      <c r="AU184" s="13" t="s">
        <v>83</v>
      </c>
    </row>
    <row r="185" s="2" customFormat="1" ht="44.25" customHeight="1">
      <c r="A185" s="34"/>
      <c r="B185" s="35"/>
      <c r="C185" s="225" t="s">
        <v>250</v>
      </c>
      <c r="D185" s="225" t="s">
        <v>191</v>
      </c>
      <c r="E185" s="226" t="s">
        <v>452</v>
      </c>
      <c r="F185" s="227" t="s">
        <v>453</v>
      </c>
      <c r="G185" s="228" t="s">
        <v>121</v>
      </c>
      <c r="H185" s="229">
        <v>1</v>
      </c>
      <c r="I185" s="230"/>
      <c r="J185" s="231">
        <f>ROUND(I185*H185,2)</f>
        <v>0</v>
      </c>
      <c r="K185" s="227" t="s">
        <v>1</v>
      </c>
      <c r="L185" s="40"/>
      <c r="M185" s="232" t="s">
        <v>1</v>
      </c>
      <c r="N185" s="233" t="s">
        <v>40</v>
      </c>
      <c r="O185" s="87"/>
      <c r="P185" s="202">
        <f>O185*H185</f>
        <v>0</v>
      </c>
      <c r="Q185" s="202">
        <v>0</v>
      </c>
      <c r="R185" s="202">
        <f>Q185*H185</f>
        <v>0</v>
      </c>
      <c r="S185" s="202">
        <v>0</v>
      </c>
      <c r="T185" s="203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4" t="s">
        <v>125</v>
      </c>
      <c r="AT185" s="204" t="s">
        <v>191</v>
      </c>
      <c r="AU185" s="204" t="s">
        <v>83</v>
      </c>
      <c r="AY185" s="13" t="s">
        <v>124</v>
      </c>
      <c r="BE185" s="205">
        <f>IF(N185="základní",J185,0)</f>
        <v>0</v>
      </c>
      <c r="BF185" s="205">
        <f>IF(N185="snížená",J185,0)</f>
        <v>0</v>
      </c>
      <c r="BG185" s="205">
        <f>IF(N185="zákl. přenesená",J185,0)</f>
        <v>0</v>
      </c>
      <c r="BH185" s="205">
        <f>IF(N185="sníž. přenesená",J185,0)</f>
        <v>0</v>
      </c>
      <c r="BI185" s="205">
        <f>IF(N185="nulová",J185,0)</f>
        <v>0</v>
      </c>
      <c r="BJ185" s="13" t="s">
        <v>83</v>
      </c>
      <c r="BK185" s="205">
        <f>ROUND(I185*H185,2)</f>
        <v>0</v>
      </c>
      <c r="BL185" s="13" t="s">
        <v>125</v>
      </c>
      <c r="BM185" s="204" t="s">
        <v>519</v>
      </c>
    </row>
    <row r="186" s="2" customFormat="1">
      <c r="A186" s="34"/>
      <c r="B186" s="35"/>
      <c r="C186" s="36"/>
      <c r="D186" s="206" t="s">
        <v>127</v>
      </c>
      <c r="E186" s="36"/>
      <c r="F186" s="207" t="s">
        <v>453</v>
      </c>
      <c r="G186" s="36"/>
      <c r="H186" s="36"/>
      <c r="I186" s="208"/>
      <c r="J186" s="36"/>
      <c r="K186" s="36"/>
      <c r="L186" s="40"/>
      <c r="M186" s="209"/>
      <c r="N186" s="210"/>
      <c r="O186" s="87"/>
      <c r="P186" s="87"/>
      <c r="Q186" s="87"/>
      <c r="R186" s="87"/>
      <c r="S186" s="87"/>
      <c r="T186" s="88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3" t="s">
        <v>127</v>
      </c>
      <c r="AU186" s="13" t="s">
        <v>83</v>
      </c>
    </row>
    <row r="187" s="2" customFormat="1" ht="24.15" customHeight="1">
      <c r="A187" s="34"/>
      <c r="B187" s="35"/>
      <c r="C187" s="225" t="s">
        <v>311</v>
      </c>
      <c r="D187" s="225" t="s">
        <v>191</v>
      </c>
      <c r="E187" s="226" t="s">
        <v>468</v>
      </c>
      <c r="F187" s="227" t="s">
        <v>469</v>
      </c>
      <c r="G187" s="228" t="s">
        <v>194</v>
      </c>
      <c r="H187" s="229">
        <v>20</v>
      </c>
      <c r="I187" s="230"/>
      <c r="J187" s="231">
        <f>ROUND(I187*H187,2)</f>
        <v>0</v>
      </c>
      <c r="K187" s="227" t="s">
        <v>1</v>
      </c>
      <c r="L187" s="40"/>
      <c r="M187" s="232" t="s">
        <v>1</v>
      </c>
      <c r="N187" s="233" t="s">
        <v>40</v>
      </c>
      <c r="O187" s="87"/>
      <c r="P187" s="202">
        <f>O187*H187</f>
        <v>0</v>
      </c>
      <c r="Q187" s="202">
        <v>0</v>
      </c>
      <c r="R187" s="202">
        <f>Q187*H187</f>
        <v>0</v>
      </c>
      <c r="S187" s="202">
        <v>0</v>
      </c>
      <c r="T187" s="203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4" t="s">
        <v>125</v>
      </c>
      <c r="AT187" s="204" t="s">
        <v>191</v>
      </c>
      <c r="AU187" s="204" t="s">
        <v>83</v>
      </c>
      <c r="AY187" s="13" t="s">
        <v>124</v>
      </c>
      <c r="BE187" s="205">
        <f>IF(N187="základní",J187,0)</f>
        <v>0</v>
      </c>
      <c r="BF187" s="205">
        <f>IF(N187="snížená",J187,0)</f>
        <v>0</v>
      </c>
      <c r="BG187" s="205">
        <f>IF(N187="zákl. přenesená",J187,0)</f>
        <v>0</v>
      </c>
      <c r="BH187" s="205">
        <f>IF(N187="sníž. přenesená",J187,0)</f>
        <v>0</v>
      </c>
      <c r="BI187" s="205">
        <f>IF(N187="nulová",J187,0)</f>
        <v>0</v>
      </c>
      <c r="BJ187" s="13" t="s">
        <v>83</v>
      </c>
      <c r="BK187" s="205">
        <f>ROUND(I187*H187,2)</f>
        <v>0</v>
      </c>
      <c r="BL187" s="13" t="s">
        <v>125</v>
      </c>
      <c r="BM187" s="204" t="s">
        <v>520</v>
      </c>
    </row>
    <row r="188" s="2" customFormat="1">
      <c r="A188" s="34"/>
      <c r="B188" s="35"/>
      <c r="C188" s="36"/>
      <c r="D188" s="206" t="s">
        <v>127</v>
      </c>
      <c r="E188" s="36"/>
      <c r="F188" s="207" t="s">
        <v>469</v>
      </c>
      <c r="G188" s="36"/>
      <c r="H188" s="36"/>
      <c r="I188" s="208"/>
      <c r="J188" s="36"/>
      <c r="K188" s="36"/>
      <c r="L188" s="40"/>
      <c r="M188" s="209"/>
      <c r="N188" s="210"/>
      <c r="O188" s="87"/>
      <c r="P188" s="87"/>
      <c r="Q188" s="87"/>
      <c r="R188" s="87"/>
      <c r="S188" s="87"/>
      <c r="T188" s="88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3" t="s">
        <v>127</v>
      </c>
      <c r="AU188" s="13" t="s">
        <v>83</v>
      </c>
    </row>
    <row r="189" s="2" customFormat="1" ht="24.15" customHeight="1">
      <c r="A189" s="34"/>
      <c r="B189" s="35"/>
      <c r="C189" s="225" t="s">
        <v>265</v>
      </c>
      <c r="D189" s="225" t="s">
        <v>191</v>
      </c>
      <c r="E189" s="226" t="s">
        <v>461</v>
      </c>
      <c r="F189" s="227" t="s">
        <v>462</v>
      </c>
      <c r="G189" s="228" t="s">
        <v>121</v>
      </c>
      <c r="H189" s="229">
        <v>10</v>
      </c>
      <c r="I189" s="230"/>
      <c r="J189" s="231">
        <f>ROUND(I189*H189,2)</f>
        <v>0</v>
      </c>
      <c r="K189" s="227" t="s">
        <v>1</v>
      </c>
      <c r="L189" s="40"/>
      <c r="M189" s="232" t="s">
        <v>1</v>
      </c>
      <c r="N189" s="233" t="s">
        <v>40</v>
      </c>
      <c r="O189" s="87"/>
      <c r="P189" s="202">
        <f>O189*H189</f>
        <v>0</v>
      </c>
      <c r="Q189" s="202">
        <v>0</v>
      </c>
      <c r="R189" s="202">
        <f>Q189*H189</f>
        <v>0</v>
      </c>
      <c r="S189" s="202">
        <v>0</v>
      </c>
      <c r="T189" s="203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4" t="s">
        <v>125</v>
      </c>
      <c r="AT189" s="204" t="s">
        <v>191</v>
      </c>
      <c r="AU189" s="204" t="s">
        <v>83</v>
      </c>
      <c r="AY189" s="13" t="s">
        <v>124</v>
      </c>
      <c r="BE189" s="205">
        <f>IF(N189="základní",J189,0)</f>
        <v>0</v>
      </c>
      <c r="BF189" s="205">
        <f>IF(N189="snížená",J189,0)</f>
        <v>0</v>
      </c>
      <c r="BG189" s="205">
        <f>IF(N189="zákl. přenesená",J189,0)</f>
        <v>0</v>
      </c>
      <c r="BH189" s="205">
        <f>IF(N189="sníž. přenesená",J189,0)</f>
        <v>0</v>
      </c>
      <c r="BI189" s="205">
        <f>IF(N189="nulová",J189,0)</f>
        <v>0</v>
      </c>
      <c r="BJ189" s="13" t="s">
        <v>83</v>
      </c>
      <c r="BK189" s="205">
        <f>ROUND(I189*H189,2)</f>
        <v>0</v>
      </c>
      <c r="BL189" s="13" t="s">
        <v>125</v>
      </c>
      <c r="BM189" s="204" t="s">
        <v>521</v>
      </c>
    </row>
    <row r="190" s="2" customFormat="1">
      <c r="A190" s="34"/>
      <c r="B190" s="35"/>
      <c r="C190" s="36"/>
      <c r="D190" s="206" t="s">
        <v>127</v>
      </c>
      <c r="E190" s="36"/>
      <c r="F190" s="207" t="s">
        <v>462</v>
      </c>
      <c r="G190" s="36"/>
      <c r="H190" s="36"/>
      <c r="I190" s="208"/>
      <c r="J190" s="36"/>
      <c r="K190" s="36"/>
      <c r="L190" s="40"/>
      <c r="M190" s="209"/>
      <c r="N190" s="210"/>
      <c r="O190" s="87"/>
      <c r="P190" s="87"/>
      <c r="Q190" s="87"/>
      <c r="R190" s="87"/>
      <c r="S190" s="87"/>
      <c r="T190" s="88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3" t="s">
        <v>127</v>
      </c>
      <c r="AU190" s="13" t="s">
        <v>83</v>
      </c>
    </row>
    <row r="191" s="2" customFormat="1" ht="24.15" customHeight="1">
      <c r="A191" s="34"/>
      <c r="B191" s="35"/>
      <c r="C191" s="225" t="s">
        <v>261</v>
      </c>
      <c r="D191" s="225" t="s">
        <v>191</v>
      </c>
      <c r="E191" s="226" t="s">
        <v>458</v>
      </c>
      <c r="F191" s="227" t="s">
        <v>459</v>
      </c>
      <c r="G191" s="228" t="s">
        <v>121</v>
      </c>
      <c r="H191" s="229">
        <v>1</v>
      </c>
      <c r="I191" s="230"/>
      <c r="J191" s="231">
        <f>ROUND(I191*H191,2)</f>
        <v>0</v>
      </c>
      <c r="K191" s="227" t="s">
        <v>1</v>
      </c>
      <c r="L191" s="40"/>
      <c r="M191" s="232" t="s">
        <v>1</v>
      </c>
      <c r="N191" s="233" t="s">
        <v>40</v>
      </c>
      <c r="O191" s="87"/>
      <c r="P191" s="202">
        <f>O191*H191</f>
        <v>0</v>
      </c>
      <c r="Q191" s="202">
        <v>0</v>
      </c>
      <c r="R191" s="202">
        <f>Q191*H191</f>
        <v>0</v>
      </c>
      <c r="S191" s="202">
        <v>0</v>
      </c>
      <c r="T191" s="203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4" t="s">
        <v>125</v>
      </c>
      <c r="AT191" s="204" t="s">
        <v>191</v>
      </c>
      <c r="AU191" s="204" t="s">
        <v>83</v>
      </c>
      <c r="AY191" s="13" t="s">
        <v>124</v>
      </c>
      <c r="BE191" s="205">
        <f>IF(N191="základní",J191,0)</f>
        <v>0</v>
      </c>
      <c r="BF191" s="205">
        <f>IF(N191="snížená",J191,0)</f>
        <v>0</v>
      </c>
      <c r="BG191" s="205">
        <f>IF(N191="zákl. přenesená",J191,0)</f>
        <v>0</v>
      </c>
      <c r="BH191" s="205">
        <f>IF(N191="sníž. přenesená",J191,0)</f>
        <v>0</v>
      </c>
      <c r="BI191" s="205">
        <f>IF(N191="nulová",J191,0)</f>
        <v>0</v>
      </c>
      <c r="BJ191" s="13" t="s">
        <v>83</v>
      </c>
      <c r="BK191" s="205">
        <f>ROUND(I191*H191,2)</f>
        <v>0</v>
      </c>
      <c r="BL191" s="13" t="s">
        <v>125</v>
      </c>
      <c r="BM191" s="204" t="s">
        <v>522</v>
      </c>
    </row>
    <row r="192" s="2" customFormat="1">
      <c r="A192" s="34"/>
      <c r="B192" s="35"/>
      <c r="C192" s="36"/>
      <c r="D192" s="206" t="s">
        <v>127</v>
      </c>
      <c r="E192" s="36"/>
      <c r="F192" s="207" t="s">
        <v>459</v>
      </c>
      <c r="G192" s="36"/>
      <c r="H192" s="36"/>
      <c r="I192" s="208"/>
      <c r="J192" s="36"/>
      <c r="K192" s="36"/>
      <c r="L192" s="40"/>
      <c r="M192" s="209"/>
      <c r="N192" s="210"/>
      <c r="O192" s="87"/>
      <c r="P192" s="87"/>
      <c r="Q192" s="87"/>
      <c r="R192" s="87"/>
      <c r="S192" s="87"/>
      <c r="T192" s="88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3" t="s">
        <v>127</v>
      </c>
      <c r="AU192" s="13" t="s">
        <v>83</v>
      </c>
    </row>
    <row r="193" s="2" customFormat="1" ht="16.5" customHeight="1">
      <c r="A193" s="34"/>
      <c r="B193" s="35"/>
      <c r="C193" s="225" t="s">
        <v>257</v>
      </c>
      <c r="D193" s="225" t="s">
        <v>191</v>
      </c>
      <c r="E193" s="226" t="s">
        <v>455</v>
      </c>
      <c r="F193" s="227" t="s">
        <v>456</v>
      </c>
      <c r="G193" s="228" t="s">
        <v>121</v>
      </c>
      <c r="H193" s="229">
        <v>1</v>
      </c>
      <c r="I193" s="230"/>
      <c r="J193" s="231">
        <f>ROUND(I193*H193,2)</f>
        <v>0</v>
      </c>
      <c r="K193" s="227" t="s">
        <v>1</v>
      </c>
      <c r="L193" s="40"/>
      <c r="M193" s="232" t="s">
        <v>1</v>
      </c>
      <c r="N193" s="233" t="s">
        <v>40</v>
      </c>
      <c r="O193" s="87"/>
      <c r="P193" s="202">
        <f>O193*H193</f>
        <v>0</v>
      </c>
      <c r="Q193" s="202">
        <v>0</v>
      </c>
      <c r="R193" s="202">
        <f>Q193*H193</f>
        <v>0</v>
      </c>
      <c r="S193" s="202">
        <v>0</v>
      </c>
      <c r="T193" s="203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4" t="s">
        <v>125</v>
      </c>
      <c r="AT193" s="204" t="s">
        <v>191</v>
      </c>
      <c r="AU193" s="204" t="s">
        <v>83</v>
      </c>
      <c r="AY193" s="13" t="s">
        <v>124</v>
      </c>
      <c r="BE193" s="205">
        <f>IF(N193="základní",J193,0)</f>
        <v>0</v>
      </c>
      <c r="BF193" s="205">
        <f>IF(N193="snížená",J193,0)</f>
        <v>0</v>
      </c>
      <c r="BG193" s="205">
        <f>IF(N193="zákl. přenesená",J193,0)</f>
        <v>0</v>
      </c>
      <c r="BH193" s="205">
        <f>IF(N193="sníž. přenesená",J193,0)</f>
        <v>0</v>
      </c>
      <c r="BI193" s="205">
        <f>IF(N193="nulová",J193,0)</f>
        <v>0</v>
      </c>
      <c r="BJ193" s="13" t="s">
        <v>83</v>
      </c>
      <c r="BK193" s="205">
        <f>ROUND(I193*H193,2)</f>
        <v>0</v>
      </c>
      <c r="BL193" s="13" t="s">
        <v>125</v>
      </c>
      <c r="BM193" s="204" t="s">
        <v>523</v>
      </c>
    </row>
    <row r="194" s="2" customFormat="1">
      <c r="A194" s="34"/>
      <c r="B194" s="35"/>
      <c r="C194" s="36"/>
      <c r="D194" s="206" t="s">
        <v>127</v>
      </c>
      <c r="E194" s="36"/>
      <c r="F194" s="207" t="s">
        <v>456</v>
      </c>
      <c r="G194" s="36"/>
      <c r="H194" s="36"/>
      <c r="I194" s="208"/>
      <c r="J194" s="36"/>
      <c r="K194" s="36"/>
      <c r="L194" s="40"/>
      <c r="M194" s="209"/>
      <c r="N194" s="210"/>
      <c r="O194" s="87"/>
      <c r="P194" s="87"/>
      <c r="Q194" s="87"/>
      <c r="R194" s="87"/>
      <c r="S194" s="87"/>
      <c r="T194" s="88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3" t="s">
        <v>127</v>
      </c>
      <c r="AU194" s="13" t="s">
        <v>83</v>
      </c>
    </row>
    <row r="195" s="11" customFormat="1" ht="25.92" customHeight="1">
      <c r="A195" s="11"/>
      <c r="B195" s="211"/>
      <c r="C195" s="212"/>
      <c r="D195" s="213" t="s">
        <v>74</v>
      </c>
      <c r="E195" s="214" t="s">
        <v>471</v>
      </c>
      <c r="F195" s="214" t="s">
        <v>189</v>
      </c>
      <c r="G195" s="212"/>
      <c r="H195" s="212"/>
      <c r="I195" s="215"/>
      <c r="J195" s="216">
        <f>BK195</f>
        <v>0</v>
      </c>
      <c r="K195" s="212"/>
      <c r="L195" s="217"/>
      <c r="M195" s="218"/>
      <c r="N195" s="219"/>
      <c r="O195" s="219"/>
      <c r="P195" s="220">
        <f>SUM(P196:P197)</f>
        <v>0</v>
      </c>
      <c r="Q195" s="219"/>
      <c r="R195" s="220">
        <f>SUM(R196:R197)</f>
        <v>0</v>
      </c>
      <c r="S195" s="219"/>
      <c r="T195" s="221">
        <f>SUM(T196:T197)</f>
        <v>0</v>
      </c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R195" s="222" t="s">
        <v>83</v>
      </c>
      <c r="AT195" s="223" t="s">
        <v>74</v>
      </c>
      <c r="AU195" s="223" t="s">
        <v>75</v>
      </c>
      <c r="AY195" s="222" t="s">
        <v>124</v>
      </c>
      <c r="BK195" s="224">
        <f>SUM(BK196:BK197)</f>
        <v>0</v>
      </c>
    </row>
    <row r="196" s="2" customFormat="1" ht="44.25" customHeight="1">
      <c r="A196" s="34"/>
      <c r="B196" s="35"/>
      <c r="C196" s="225" t="s">
        <v>315</v>
      </c>
      <c r="D196" s="225" t="s">
        <v>191</v>
      </c>
      <c r="E196" s="226" t="s">
        <v>472</v>
      </c>
      <c r="F196" s="227" t="s">
        <v>473</v>
      </c>
      <c r="G196" s="228" t="s">
        <v>353</v>
      </c>
      <c r="H196" s="229">
        <v>1</v>
      </c>
      <c r="I196" s="230"/>
      <c r="J196" s="231">
        <f>ROUND(I196*H196,2)</f>
        <v>0</v>
      </c>
      <c r="K196" s="227" t="s">
        <v>1</v>
      </c>
      <c r="L196" s="40"/>
      <c r="M196" s="232" t="s">
        <v>1</v>
      </c>
      <c r="N196" s="233" t="s">
        <v>40</v>
      </c>
      <c r="O196" s="87"/>
      <c r="P196" s="202">
        <f>O196*H196</f>
        <v>0</v>
      </c>
      <c r="Q196" s="202">
        <v>0</v>
      </c>
      <c r="R196" s="202">
        <f>Q196*H196</f>
        <v>0</v>
      </c>
      <c r="S196" s="202">
        <v>0</v>
      </c>
      <c r="T196" s="203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4" t="s">
        <v>125</v>
      </c>
      <c r="AT196" s="204" t="s">
        <v>191</v>
      </c>
      <c r="AU196" s="204" t="s">
        <v>83</v>
      </c>
      <c r="AY196" s="13" t="s">
        <v>124</v>
      </c>
      <c r="BE196" s="205">
        <f>IF(N196="základní",J196,0)</f>
        <v>0</v>
      </c>
      <c r="BF196" s="205">
        <f>IF(N196="snížená",J196,0)</f>
        <v>0</v>
      </c>
      <c r="BG196" s="205">
        <f>IF(N196="zákl. přenesená",J196,0)</f>
        <v>0</v>
      </c>
      <c r="BH196" s="205">
        <f>IF(N196="sníž. přenesená",J196,0)</f>
        <v>0</v>
      </c>
      <c r="BI196" s="205">
        <f>IF(N196="nulová",J196,0)</f>
        <v>0</v>
      </c>
      <c r="BJ196" s="13" t="s">
        <v>83</v>
      </c>
      <c r="BK196" s="205">
        <f>ROUND(I196*H196,2)</f>
        <v>0</v>
      </c>
      <c r="BL196" s="13" t="s">
        <v>125</v>
      </c>
      <c r="BM196" s="204" t="s">
        <v>524</v>
      </c>
    </row>
    <row r="197" s="2" customFormat="1">
      <c r="A197" s="34"/>
      <c r="B197" s="35"/>
      <c r="C197" s="36"/>
      <c r="D197" s="206" t="s">
        <v>127</v>
      </c>
      <c r="E197" s="36"/>
      <c r="F197" s="207" t="s">
        <v>473</v>
      </c>
      <c r="G197" s="36"/>
      <c r="H197" s="36"/>
      <c r="I197" s="208"/>
      <c r="J197" s="36"/>
      <c r="K197" s="36"/>
      <c r="L197" s="40"/>
      <c r="M197" s="209"/>
      <c r="N197" s="210"/>
      <c r="O197" s="87"/>
      <c r="P197" s="87"/>
      <c r="Q197" s="87"/>
      <c r="R197" s="87"/>
      <c r="S197" s="87"/>
      <c r="T197" s="88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3" t="s">
        <v>127</v>
      </c>
      <c r="AU197" s="13" t="s">
        <v>83</v>
      </c>
    </row>
    <row r="198" s="11" customFormat="1" ht="25.92" customHeight="1">
      <c r="A198" s="11"/>
      <c r="B198" s="211"/>
      <c r="C198" s="212"/>
      <c r="D198" s="213" t="s">
        <v>74</v>
      </c>
      <c r="E198" s="214" t="s">
        <v>188</v>
      </c>
      <c r="F198" s="214" t="s">
        <v>189</v>
      </c>
      <c r="G198" s="212"/>
      <c r="H198" s="212"/>
      <c r="I198" s="215"/>
      <c r="J198" s="216">
        <f>BK198</f>
        <v>0</v>
      </c>
      <c r="K198" s="212"/>
      <c r="L198" s="217"/>
      <c r="M198" s="218"/>
      <c r="N198" s="219"/>
      <c r="O198" s="219"/>
      <c r="P198" s="220">
        <f>SUM(P199:P205)</f>
        <v>0</v>
      </c>
      <c r="Q198" s="219"/>
      <c r="R198" s="220">
        <f>SUM(R199:R205)</f>
        <v>0</v>
      </c>
      <c r="S198" s="219"/>
      <c r="T198" s="221">
        <f>SUM(T199:T205)</f>
        <v>0</v>
      </c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R198" s="222" t="s">
        <v>125</v>
      </c>
      <c r="AT198" s="223" t="s">
        <v>74</v>
      </c>
      <c r="AU198" s="223" t="s">
        <v>75</v>
      </c>
      <c r="AY198" s="222" t="s">
        <v>124</v>
      </c>
      <c r="BK198" s="224">
        <f>SUM(BK199:BK205)</f>
        <v>0</v>
      </c>
    </row>
    <row r="199" s="2" customFormat="1" ht="16.5" customHeight="1">
      <c r="A199" s="34"/>
      <c r="B199" s="35"/>
      <c r="C199" s="225" t="s">
        <v>297</v>
      </c>
      <c r="D199" s="225" t="s">
        <v>191</v>
      </c>
      <c r="E199" s="226" t="s">
        <v>475</v>
      </c>
      <c r="F199" s="227" t="s">
        <v>476</v>
      </c>
      <c r="G199" s="228" t="s">
        <v>121</v>
      </c>
      <c r="H199" s="229">
        <v>1</v>
      </c>
      <c r="I199" s="230"/>
      <c r="J199" s="231">
        <f>ROUND(I199*H199,2)</f>
        <v>0</v>
      </c>
      <c r="K199" s="227" t="s">
        <v>122</v>
      </c>
      <c r="L199" s="40"/>
      <c r="M199" s="232" t="s">
        <v>1</v>
      </c>
      <c r="N199" s="233" t="s">
        <v>40</v>
      </c>
      <c r="O199" s="87"/>
      <c r="P199" s="202">
        <f>O199*H199</f>
        <v>0</v>
      </c>
      <c r="Q199" s="202">
        <v>0</v>
      </c>
      <c r="R199" s="202">
        <f>Q199*H199</f>
        <v>0</v>
      </c>
      <c r="S199" s="202">
        <v>0</v>
      </c>
      <c r="T199" s="20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4" t="s">
        <v>195</v>
      </c>
      <c r="AT199" s="204" t="s">
        <v>191</v>
      </c>
      <c r="AU199" s="204" t="s">
        <v>83</v>
      </c>
      <c r="AY199" s="13" t="s">
        <v>124</v>
      </c>
      <c r="BE199" s="205">
        <f>IF(N199="základní",J199,0)</f>
        <v>0</v>
      </c>
      <c r="BF199" s="205">
        <f>IF(N199="snížená",J199,0)</f>
        <v>0</v>
      </c>
      <c r="BG199" s="205">
        <f>IF(N199="zákl. přenesená",J199,0)</f>
        <v>0</v>
      </c>
      <c r="BH199" s="205">
        <f>IF(N199="sníž. přenesená",J199,0)</f>
        <v>0</v>
      </c>
      <c r="BI199" s="205">
        <f>IF(N199="nulová",J199,0)</f>
        <v>0</v>
      </c>
      <c r="BJ199" s="13" t="s">
        <v>83</v>
      </c>
      <c r="BK199" s="205">
        <f>ROUND(I199*H199,2)</f>
        <v>0</v>
      </c>
      <c r="BL199" s="13" t="s">
        <v>195</v>
      </c>
      <c r="BM199" s="204" t="s">
        <v>525</v>
      </c>
    </row>
    <row r="200" s="2" customFormat="1">
      <c r="A200" s="34"/>
      <c r="B200" s="35"/>
      <c r="C200" s="36"/>
      <c r="D200" s="206" t="s">
        <v>127</v>
      </c>
      <c r="E200" s="36"/>
      <c r="F200" s="207" t="s">
        <v>478</v>
      </c>
      <c r="G200" s="36"/>
      <c r="H200" s="36"/>
      <c r="I200" s="208"/>
      <c r="J200" s="36"/>
      <c r="K200" s="36"/>
      <c r="L200" s="40"/>
      <c r="M200" s="209"/>
      <c r="N200" s="210"/>
      <c r="O200" s="87"/>
      <c r="P200" s="87"/>
      <c r="Q200" s="87"/>
      <c r="R200" s="87"/>
      <c r="S200" s="87"/>
      <c r="T200" s="88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3" t="s">
        <v>127</v>
      </c>
      <c r="AU200" s="13" t="s">
        <v>83</v>
      </c>
    </row>
    <row r="201" s="2" customFormat="1">
      <c r="A201" s="34"/>
      <c r="B201" s="35"/>
      <c r="C201" s="36"/>
      <c r="D201" s="206" t="s">
        <v>255</v>
      </c>
      <c r="E201" s="36"/>
      <c r="F201" s="234" t="s">
        <v>479</v>
      </c>
      <c r="G201" s="36"/>
      <c r="H201" s="36"/>
      <c r="I201" s="208"/>
      <c r="J201" s="36"/>
      <c r="K201" s="36"/>
      <c r="L201" s="40"/>
      <c r="M201" s="209"/>
      <c r="N201" s="210"/>
      <c r="O201" s="87"/>
      <c r="P201" s="87"/>
      <c r="Q201" s="87"/>
      <c r="R201" s="87"/>
      <c r="S201" s="87"/>
      <c r="T201" s="88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3" t="s">
        <v>255</v>
      </c>
      <c r="AU201" s="13" t="s">
        <v>83</v>
      </c>
    </row>
    <row r="202" s="2" customFormat="1" ht="24.15" customHeight="1">
      <c r="A202" s="34"/>
      <c r="B202" s="35"/>
      <c r="C202" s="225" t="s">
        <v>292</v>
      </c>
      <c r="D202" s="225" t="s">
        <v>191</v>
      </c>
      <c r="E202" s="226" t="s">
        <v>320</v>
      </c>
      <c r="F202" s="227" t="s">
        <v>321</v>
      </c>
      <c r="G202" s="228" t="s">
        <v>121</v>
      </c>
      <c r="H202" s="229">
        <v>1</v>
      </c>
      <c r="I202" s="230"/>
      <c r="J202" s="231">
        <f>ROUND(I202*H202,2)</f>
        <v>0</v>
      </c>
      <c r="K202" s="227" t="s">
        <v>122</v>
      </c>
      <c r="L202" s="40"/>
      <c r="M202" s="232" t="s">
        <v>1</v>
      </c>
      <c r="N202" s="233" t="s">
        <v>40</v>
      </c>
      <c r="O202" s="87"/>
      <c r="P202" s="202">
        <f>O202*H202</f>
        <v>0</v>
      </c>
      <c r="Q202" s="202">
        <v>0</v>
      </c>
      <c r="R202" s="202">
        <f>Q202*H202</f>
        <v>0</v>
      </c>
      <c r="S202" s="202">
        <v>0</v>
      </c>
      <c r="T202" s="203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4" t="s">
        <v>195</v>
      </c>
      <c r="AT202" s="204" t="s">
        <v>191</v>
      </c>
      <c r="AU202" s="204" t="s">
        <v>83</v>
      </c>
      <c r="AY202" s="13" t="s">
        <v>124</v>
      </c>
      <c r="BE202" s="205">
        <f>IF(N202="základní",J202,0)</f>
        <v>0</v>
      </c>
      <c r="BF202" s="205">
        <f>IF(N202="snížená",J202,0)</f>
        <v>0</v>
      </c>
      <c r="BG202" s="205">
        <f>IF(N202="zákl. přenesená",J202,0)</f>
        <v>0</v>
      </c>
      <c r="BH202" s="205">
        <f>IF(N202="sníž. přenesená",J202,0)</f>
        <v>0</v>
      </c>
      <c r="BI202" s="205">
        <f>IF(N202="nulová",J202,0)</f>
        <v>0</v>
      </c>
      <c r="BJ202" s="13" t="s">
        <v>83</v>
      </c>
      <c r="BK202" s="205">
        <f>ROUND(I202*H202,2)</f>
        <v>0</v>
      </c>
      <c r="BL202" s="13" t="s">
        <v>195</v>
      </c>
      <c r="BM202" s="204" t="s">
        <v>526</v>
      </c>
    </row>
    <row r="203" s="2" customFormat="1">
      <c r="A203" s="34"/>
      <c r="B203" s="35"/>
      <c r="C203" s="36"/>
      <c r="D203" s="206" t="s">
        <v>127</v>
      </c>
      <c r="E203" s="36"/>
      <c r="F203" s="207" t="s">
        <v>323</v>
      </c>
      <c r="G203" s="36"/>
      <c r="H203" s="36"/>
      <c r="I203" s="208"/>
      <c r="J203" s="36"/>
      <c r="K203" s="36"/>
      <c r="L203" s="40"/>
      <c r="M203" s="209"/>
      <c r="N203" s="210"/>
      <c r="O203" s="87"/>
      <c r="P203" s="87"/>
      <c r="Q203" s="87"/>
      <c r="R203" s="87"/>
      <c r="S203" s="87"/>
      <c r="T203" s="88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3" t="s">
        <v>127</v>
      </c>
      <c r="AU203" s="13" t="s">
        <v>83</v>
      </c>
    </row>
    <row r="204" s="2" customFormat="1" ht="62.7" customHeight="1">
      <c r="A204" s="34"/>
      <c r="B204" s="35"/>
      <c r="C204" s="225" t="s">
        <v>302</v>
      </c>
      <c r="D204" s="225" t="s">
        <v>191</v>
      </c>
      <c r="E204" s="226" t="s">
        <v>325</v>
      </c>
      <c r="F204" s="227" t="s">
        <v>326</v>
      </c>
      <c r="G204" s="228" t="s">
        <v>121</v>
      </c>
      <c r="H204" s="229">
        <v>1</v>
      </c>
      <c r="I204" s="230"/>
      <c r="J204" s="231">
        <f>ROUND(I204*H204,2)</f>
        <v>0</v>
      </c>
      <c r="K204" s="227" t="s">
        <v>122</v>
      </c>
      <c r="L204" s="40"/>
      <c r="M204" s="232" t="s">
        <v>1</v>
      </c>
      <c r="N204" s="233" t="s">
        <v>40</v>
      </c>
      <c r="O204" s="87"/>
      <c r="P204" s="202">
        <f>O204*H204</f>
        <v>0</v>
      </c>
      <c r="Q204" s="202">
        <v>0</v>
      </c>
      <c r="R204" s="202">
        <f>Q204*H204</f>
        <v>0</v>
      </c>
      <c r="S204" s="202">
        <v>0</v>
      </c>
      <c r="T204" s="203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4" t="s">
        <v>195</v>
      </c>
      <c r="AT204" s="204" t="s">
        <v>191</v>
      </c>
      <c r="AU204" s="204" t="s">
        <v>83</v>
      </c>
      <c r="AY204" s="13" t="s">
        <v>124</v>
      </c>
      <c r="BE204" s="205">
        <f>IF(N204="základní",J204,0)</f>
        <v>0</v>
      </c>
      <c r="BF204" s="205">
        <f>IF(N204="snížená",J204,0)</f>
        <v>0</v>
      </c>
      <c r="BG204" s="205">
        <f>IF(N204="zákl. přenesená",J204,0)</f>
        <v>0</v>
      </c>
      <c r="BH204" s="205">
        <f>IF(N204="sníž. přenesená",J204,0)</f>
        <v>0</v>
      </c>
      <c r="BI204" s="205">
        <f>IF(N204="nulová",J204,0)</f>
        <v>0</v>
      </c>
      <c r="BJ204" s="13" t="s">
        <v>83</v>
      </c>
      <c r="BK204" s="205">
        <f>ROUND(I204*H204,2)</f>
        <v>0</v>
      </c>
      <c r="BL204" s="13" t="s">
        <v>195</v>
      </c>
      <c r="BM204" s="204" t="s">
        <v>527</v>
      </c>
    </row>
    <row r="205" s="2" customFormat="1">
      <c r="A205" s="34"/>
      <c r="B205" s="35"/>
      <c r="C205" s="36"/>
      <c r="D205" s="206" t="s">
        <v>127</v>
      </c>
      <c r="E205" s="36"/>
      <c r="F205" s="207" t="s">
        <v>328</v>
      </c>
      <c r="G205" s="36"/>
      <c r="H205" s="36"/>
      <c r="I205" s="208"/>
      <c r="J205" s="36"/>
      <c r="K205" s="36"/>
      <c r="L205" s="40"/>
      <c r="M205" s="235"/>
      <c r="N205" s="236"/>
      <c r="O205" s="237"/>
      <c r="P205" s="237"/>
      <c r="Q205" s="237"/>
      <c r="R205" s="237"/>
      <c r="S205" s="237"/>
      <c r="T205" s="238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3" t="s">
        <v>127</v>
      </c>
      <c r="AU205" s="13" t="s">
        <v>83</v>
      </c>
    </row>
    <row r="206" s="2" customFormat="1" ht="6.96" customHeight="1">
      <c r="A206" s="34"/>
      <c r="B206" s="62"/>
      <c r="C206" s="63"/>
      <c r="D206" s="63"/>
      <c r="E206" s="63"/>
      <c r="F206" s="63"/>
      <c r="G206" s="63"/>
      <c r="H206" s="63"/>
      <c r="I206" s="63"/>
      <c r="J206" s="63"/>
      <c r="K206" s="63"/>
      <c r="L206" s="40"/>
      <c r="M206" s="34"/>
      <c r="O206" s="34"/>
      <c r="P206" s="34"/>
      <c r="Q206" s="34"/>
      <c r="R206" s="34"/>
      <c r="S206" s="34"/>
      <c r="T206" s="34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</row>
  </sheetData>
  <sheetProtection sheet="1" autoFilter="0" formatColumns="0" formatRows="0" objects="1" scenarios="1" spinCount="100000" saltValue="rkvZHZNeDfsjAfJYTNSy9wilqTto/Ly61oM4Y9rG1giShbke3nvGwwHVOh7pCRqdJEmOWer1jtUGCO5eAv+zEg==" hashValue="DxU+9egOl4N9MYIRTDlPFi76UNcPPG/dPgvri4ClDHwWBENVaaD67qVqYeHike1IBE6cuIiMcbcIbjhC9rb4AQ==" algorithmName="SHA-512" password="CC35"/>
  <autoFilter ref="C120:K20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Švejda Martin, Ing.</dc:creator>
  <cp:lastModifiedBy>Švejda Martin, Ing.</cp:lastModifiedBy>
  <dcterms:created xsi:type="dcterms:W3CDTF">2022-10-02T16:20:57Z</dcterms:created>
  <dcterms:modified xsi:type="dcterms:W3CDTF">2022-10-02T16:21:01Z</dcterms:modified>
</cp:coreProperties>
</file>